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600" windowHeight="9000" activeTab="1"/>
  </bookViews>
  <sheets>
    <sheet name="сводная" sheetId="2" r:id="rId1"/>
    <sheet name="заходи-2019" sheetId="1" r:id="rId2"/>
  </sheets>
  <externalReferences>
    <externalReference r:id="rId3"/>
  </externalReferences>
  <definedNames>
    <definedName name="_xlnm.Print_Titles" localSheetId="1">'заходи-2019'!$7:$7</definedName>
    <definedName name="_xlnm.Print_Titles" localSheetId="0">сводная!#REF!</definedName>
    <definedName name="_xlnm.Print_Area" localSheetId="1">'заходи-2019'!$A$1:$L$75</definedName>
    <definedName name="_xlnm.Print_Area" localSheetId="0">сводная!$A$1:$N$26</definedName>
  </definedNames>
  <calcPr calcId="162913" fullCalcOnLoad="1"/>
</workbook>
</file>

<file path=xl/calcChain.xml><?xml version="1.0" encoding="utf-8"?>
<calcChain xmlns="http://schemas.openxmlformats.org/spreadsheetml/2006/main">
  <c r="E39" i="1" l="1"/>
  <c r="F29" i="1"/>
  <c r="E16" i="2"/>
  <c r="G29" i="1"/>
  <c r="I29" i="1"/>
  <c r="K16" i="2" s="1"/>
  <c r="J29" i="1"/>
  <c r="M16" i="2"/>
  <c r="H29" i="1"/>
  <c r="I16" i="2"/>
  <c r="G16" i="2"/>
  <c r="F15" i="2"/>
  <c r="F16" i="2" s="1"/>
  <c r="H15" i="2"/>
  <c r="H16" i="2" s="1"/>
  <c r="J15" i="2"/>
  <c r="D14" i="2"/>
  <c r="D18" i="2"/>
  <c r="E71" i="1"/>
  <c r="E72" i="1" s="1"/>
  <c r="E38" i="1"/>
  <c r="F58" i="1"/>
  <c r="G58" i="1"/>
  <c r="I58" i="1"/>
  <c r="J58" i="1"/>
  <c r="H58" i="1"/>
  <c r="E62" i="1"/>
  <c r="E61" i="1"/>
  <c r="E60" i="1"/>
  <c r="F24" i="1"/>
  <c r="E14" i="2"/>
  <c r="G24" i="1"/>
  <c r="G14" i="2"/>
  <c r="I24" i="1"/>
  <c r="H24" i="1"/>
  <c r="I14" i="2" s="1"/>
  <c r="E26" i="1"/>
  <c r="E31" i="1"/>
  <c r="E27" i="1"/>
  <c r="J24" i="1"/>
  <c r="M14" i="2"/>
  <c r="M15" i="2" s="1"/>
  <c r="K14" i="2"/>
  <c r="E25" i="1"/>
  <c r="E32" i="1"/>
  <c r="E30" i="1"/>
  <c r="F64" i="1"/>
  <c r="G64" i="1"/>
  <c r="H64" i="1"/>
  <c r="I64" i="1"/>
  <c r="J64" i="1"/>
  <c r="E63" i="1"/>
  <c r="F11" i="1"/>
  <c r="F10" i="1" s="1"/>
  <c r="F9" i="1" s="1"/>
  <c r="F73" i="1" s="1"/>
  <c r="G11" i="1"/>
  <c r="G10" i="1" s="1"/>
  <c r="G9" i="1" s="1"/>
  <c r="H11" i="1"/>
  <c r="H10" i="1" s="1"/>
  <c r="H9" i="1" s="1"/>
  <c r="I11" i="1"/>
  <c r="I10" i="1"/>
  <c r="I9" i="1" s="1"/>
  <c r="J11" i="1"/>
  <c r="J10" i="1" s="1"/>
  <c r="J9" i="1" s="1"/>
  <c r="E20" i="1"/>
  <c r="E68" i="1"/>
  <c r="E69" i="1"/>
  <c r="H50" i="1"/>
  <c r="F52" i="1"/>
  <c r="G52" i="1"/>
  <c r="H52" i="1"/>
  <c r="I52" i="1"/>
  <c r="J52" i="1"/>
  <c r="F35" i="1"/>
  <c r="G35" i="1"/>
  <c r="H35" i="1"/>
  <c r="H34" i="1" s="1"/>
  <c r="I19" i="2" s="1"/>
  <c r="I35" i="1"/>
  <c r="J35" i="1"/>
  <c r="J34" i="1" s="1"/>
  <c r="F43" i="1"/>
  <c r="G43" i="1"/>
  <c r="G34" i="1" s="1"/>
  <c r="H43" i="1"/>
  <c r="I43" i="1"/>
  <c r="I34" i="1" s="1"/>
  <c r="K19" i="2" s="1"/>
  <c r="J43" i="1"/>
  <c r="E23" i="1"/>
  <c r="E22" i="1"/>
  <c r="E17" i="1"/>
  <c r="E53" i="1"/>
  <c r="F41" i="1"/>
  <c r="G41" i="1"/>
  <c r="H41" i="1"/>
  <c r="I41" i="1"/>
  <c r="J41" i="1"/>
  <c r="F21" i="1"/>
  <c r="E18" i="2"/>
  <c r="G21" i="1"/>
  <c r="G18" i="2"/>
  <c r="H21" i="1"/>
  <c r="I18" i="2"/>
  <c r="I21" i="1"/>
  <c r="K18" i="2"/>
  <c r="J21" i="1"/>
  <c r="M18" i="2"/>
  <c r="C18" i="2" s="1"/>
  <c r="E48" i="1"/>
  <c r="E42" i="1"/>
  <c r="E41" i="1" s="1"/>
  <c r="E67" i="1"/>
  <c r="E59" i="1"/>
  <c r="E58" i="1"/>
  <c r="E57" i="1"/>
  <c r="E56" i="1"/>
  <c r="E55" i="1"/>
  <c r="E54" i="1"/>
  <c r="E51" i="1"/>
  <c r="E50" i="1"/>
  <c r="E47" i="1"/>
  <c r="E46" i="1"/>
  <c r="E45" i="1"/>
  <c r="E44" i="1"/>
  <c r="E43" i="1" s="1"/>
  <c r="E40" i="1"/>
  <c r="E37" i="1"/>
  <c r="E36" i="1"/>
  <c r="E33" i="1"/>
  <c r="E28" i="1"/>
  <c r="E24" i="1" s="1"/>
  <c r="E13" i="1"/>
  <c r="E11" i="1" s="1"/>
  <c r="E10" i="1" s="1"/>
  <c r="E9" i="1" s="1"/>
  <c r="E12" i="1"/>
  <c r="E15" i="1"/>
  <c r="J16" i="2"/>
  <c r="J20" i="2"/>
  <c r="J19" i="2"/>
  <c r="J17" i="2"/>
  <c r="J21" i="2" s="1"/>
  <c r="F72" i="1"/>
  <c r="E20" i="2"/>
  <c r="G72" i="1"/>
  <c r="G20" i="2"/>
  <c r="I72" i="1"/>
  <c r="K20" i="2"/>
  <c r="J72" i="1"/>
  <c r="M20" i="2"/>
  <c r="H72" i="1"/>
  <c r="I20" i="2"/>
  <c r="E65" i="1"/>
  <c r="E64" i="1"/>
  <c r="E66" i="1"/>
  <c r="E52" i="1"/>
  <c r="E21" i="1"/>
  <c r="F34" i="1"/>
  <c r="D15" i="2"/>
  <c r="E29" i="1"/>
  <c r="E35" i="1"/>
  <c r="C20" i="2"/>
  <c r="G15" i="2"/>
  <c r="G21" i="2"/>
  <c r="E15" i="2"/>
  <c r="E21" i="2"/>
  <c r="E34" i="1" l="1"/>
  <c r="C19" i="2"/>
  <c r="M17" i="2"/>
  <c r="M21" i="2" s="1"/>
  <c r="J73" i="1"/>
  <c r="G73" i="1"/>
  <c r="C15" i="2"/>
  <c r="H17" i="2"/>
  <c r="H19" i="2" s="1"/>
  <c r="H20" i="2" s="1"/>
  <c r="H21" i="2"/>
  <c r="E73" i="1"/>
  <c r="K17" i="2"/>
  <c r="K21" i="2" s="1"/>
  <c r="I73" i="1"/>
  <c r="H73" i="1"/>
  <c r="I17" i="2"/>
  <c r="I21" i="2"/>
  <c r="C14" i="2"/>
  <c r="D16" i="2"/>
  <c r="F17" i="2"/>
  <c r="C16" i="2"/>
  <c r="F19" i="2" l="1"/>
  <c r="D17" i="2"/>
  <c r="C21" i="2"/>
  <c r="C17" i="2"/>
  <c r="F20" i="2" l="1"/>
  <c r="D19" i="2"/>
  <c r="D20" i="2" l="1"/>
  <c r="F21" i="2"/>
  <c r="D21" i="2"/>
</calcChain>
</file>

<file path=xl/sharedStrings.xml><?xml version="1.0" encoding="utf-8"?>
<sst xmlns="http://schemas.openxmlformats.org/spreadsheetml/2006/main" count="237" uniqueCount="176">
  <si>
    <t>Зміст заходу</t>
  </si>
  <si>
    <t>Виконавець</t>
  </si>
  <si>
    <t>Витрати на реалізацію, тис.грн.</t>
  </si>
  <si>
    <t>у тому числі за рахунок коштів:</t>
  </si>
  <si>
    <t>Всього</t>
  </si>
  <si>
    <t>місцевих бюджетів</t>
  </si>
  <si>
    <t>бюджету
міст і 
районів</t>
  </si>
  <si>
    <t>інших 
джерел</t>
  </si>
  <si>
    <t>Очікуваний 
результат</t>
  </si>
  <si>
    <t>1.</t>
  </si>
  <si>
    <t>2.</t>
  </si>
  <si>
    <t>Держав-
ного
бюджету</t>
  </si>
  <si>
    <t>облас-
ного
бюджету</t>
  </si>
  <si>
    <t>підпри-
ємств</t>
  </si>
  <si>
    <t xml:space="preserve">Термін
виконан-
ня </t>
  </si>
  <si>
    <t>значення показника</t>
  </si>
  <si>
    <t>найменування показника</t>
  </si>
  <si>
    <t>№
з/п</t>
  </si>
  <si>
    <t>3.</t>
  </si>
  <si>
    <t>1.1</t>
  </si>
  <si>
    <t>1.2</t>
  </si>
  <si>
    <t>1.3</t>
  </si>
  <si>
    <t>1.4</t>
  </si>
  <si>
    <t>1.5</t>
  </si>
  <si>
    <t>1.6</t>
  </si>
  <si>
    <t>4.1</t>
  </si>
  <si>
    <t>КП "МСЕЗ"</t>
  </si>
  <si>
    <t>од.</t>
  </si>
  <si>
    <t xml:space="preserve"> Курахівська міська рада</t>
  </si>
  <si>
    <t>Курахівська міська рада</t>
  </si>
  <si>
    <t>км</t>
  </si>
  <si>
    <t>м2</t>
  </si>
  <si>
    <t>всього</t>
  </si>
  <si>
    <t>4.</t>
  </si>
  <si>
    <t>5.</t>
  </si>
  <si>
    <t>Реконструкція фасадів та прибудинкової території житлового будинку № 21 по вул. Мечнікова в м. Курахове</t>
  </si>
  <si>
    <t>Реконструкція фасадів та прибудинкової території житлового будинку № 22 по вул. Пушкіна в м. Курахове</t>
  </si>
  <si>
    <t>кВт</t>
  </si>
  <si>
    <t>п.м.</t>
  </si>
  <si>
    <t>Ремонт водопрвідних мереж</t>
  </si>
  <si>
    <t xml:space="preserve"> Курахівська ТЕС</t>
  </si>
  <si>
    <t>Поточний ремонт житлового фонду комунальної власності територіальної громади м.Курахове</t>
  </si>
  <si>
    <t xml:space="preserve"> Курахівська ТЕС,  Курахівська міська рада</t>
  </si>
  <si>
    <t>придбання лічильників</t>
  </si>
  <si>
    <t>поточний та ямковий ремонт доріг у м. Курахове, Мар'їнського району, Донецької області</t>
  </si>
  <si>
    <t>параметризація лічильників диференційного обліку</t>
  </si>
  <si>
    <t>Розробка робочого проекту "Житловий будинок з вбудованими приміщеннями в мікрорайоні Южний м. Курахове Мар'їнського району Донецької області"</t>
  </si>
  <si>
    <t>Заходи</t>
  </si>
  <si>
    <t>щодо забезпечення виконання Плану соціально-економічного розвитку м. Курахове</t>
  </si>
  <si>
    <t>Розділ</t>
  </si>
  <si>
    <t>Термін виконання</t>
  </si>
  <si>
    <t>державного бюджету (субвенція)</t>
  </si>
  <si>
    <t>підприємств</t>
  </si>
  <si>
    <t>інших джерел</t>
  </si>
  <si>
    <t>обласного бюджету</t>
  </si>
  <si>
    <t>місцевий бюджет</t>
  </si>
  <si>
    <t>план</t>
  </si>
  <si>
    <t>факт</t>
  </si>
  <si>
    <t>теплопостачання</t>
  </si>
  <si>
    <t>газ</t>
  </si>
  <si>
    <t>житлове господарство</t>
  </si>
  <si>
    <t>благоустрій</t>
  </si>
  <si>
    <t>архітектура</t>
  </si>
  <si>
    <t>водопостачання та водовідведення</t>
  </si>
  <si>
    <t>Забезпечення якісного управління житловим фондом та поліпшення умов проживання мешканців</t>
  </si>
  <si>
    <t>Реконструкція / капітальний ремонт житлових будинків, з них</t>
  </si>
  <si>
    <t>1.1.1</t>
  </si>
  <si>
    <t>Реконструкція / капітальний ремонт житлових будинків (будівельних конструкцій, інженерних комунікацій)</t>
  </si>
  <si>
    <t>1.1.2</t>
  </si>
  <si>
    <t xml:space="preserve">Реконструкція/капітальний ремонт житлових будинків  з застосуванням заходів з енергоефективності </t>
  </si>
  <si>
    <t>Капітальний ремонт, модернізація, заміна, експертна оцінка  ліфтів</t>
  </si>
  <si>
    <t>Створення безбар’єрного середовища для осіб з інвалідністю</t>
  </si>
  <si>
    <t>Відновлення систем аптоматичного протипожежного захисту в будинках підвищеної поверховості</t>
  </si>
  <si>
    <t>1.1.1.1</t>
  </si>
  <si>
    <t>1.1.1.3</t>
  </si>
  <si>
    <t>Підтримка житлового фонду при створені та функціонуванні об'єднаннь співвласників багатоквартирних будинків</t>
  </si>
  <si>
    <t>2.1.</t>
  </si>
  <si>
    <t>Місцева Програма підтримки ОСББ (у разі наявності)</t>
  </si>
  <si>
    <t>2.2.</t>
  </si>
  <si>
    <t>Забезпечення реалізації заходів з капітального ремонту та реконструкції теплового господарства</t>
  </si>
  <si>
    <t>3.1.</t>
  </si>
  <si>
    <t>Забезпечення реалізації заходів з капітального ремонту та реконструкції водопровідно-каналізаційного господарства</t>
  </si>
  <si>
    <t>Благоустрій територій населених пунктів</t>
  </si>
  <si>
    <t>5.1.</t>
  </si>
  <si>
    <t>Утримання та ремонт дорожньо-мостового господарства (комунального значення)</t>
  </si>
  <si>
    <t>5.1.1</t>
  </si>
  <si>
    <t>5.1.2</t>
  </si>
  <si>
    <t>5.1.3</t>
  </si>
  <si>
    <t>5.2.</t>
  </si>
  <si>
    <t>Утримання,  ремонт та очищення зливових каналізаційних, дренажних систем і колодязів населених пунктів області</t>
  </si>
  <si>
    <t>5.3.</t>
  </si>
  <si>
    <t>Утримання, ремонт та будівництво об’єктів зовнішнього освітлення</t>
  </si>
  <si>
    <t>5.3.1</t>
  </si>
  <si>
    <t>5.3.2</t>
  </si>
  <si>
    <t>5.3.3</t>
  </si>
  <si>
    <t>5.3.4</t>
  </si>
  <si>
    <t>5.3.5</t>
  </si>
  <si>
    <t>5.4.</t>
  </si>
  <si>
    <t>Утримання зелених насаджень загального користування</t>
  </si>
  <si>
    <t>5.5.</t>
  </si>
  <si>
    <t>Утримання та благоустрій місць поховань, поховання безрідних та фінансування робіт з інветаризації земельних ділянок під кладовища</t>
  </si>
  <si>
    <t>5.6.</t>
  </si>
  <si>
    <t>Санітарне очищення, придбання обладнання та ліквідація стихійних звалищ</t>
  </si>
  <si>
    <t>5.5.1</t>
  </si>
  <si>
    <t>5.6.1</t>
  </si>
  <si>
    <t>5.6.2</t>
  </si>
  <si>
    <t>5.6.3</t>
  </si>
  <si>
    <t>5.6.4</t>
  </si>
  <si>
    <t>5.6.5</t>
  </si>
  <si>
    <t>5.7.</t>
  </si>
  <si>
    <t>Утримання, ремонт та будівництво дитячих і спортивних майданчиків</t>
  </si>
  <si>
    <t>5.7.1</t>
  </si>
  <si>
    <t>5.7.2</t>
  </si>
  <si>
    <t>5.7.3</t>
  </si>
  <si>
    <t>5.8.</t>
  </si>
  <si>
    <t>Боротьба з карантинними рослинами</t>
  </si>
  <si>
    <t>5.9.</t>
  </si>
  <si>
    <t>Інші заходи з благоустрою, які не підпадають під пункти наведені вище</t>
  </si>
  <si>
    <t>5.9.1</t>
  </si>
  <si>
    <t>5.9.2</t>
  </si>
  <si>
    <t>5.9.5</t>
  </si>
  <si>
    <t>5.2.1</t>
  </si>
  <si>
    <t>тис. м2</t>
  </si>
  <si>
    <t xml:space="preserve">утримання незакріплених за підприємстввми територій: ліквідація стихійних звалищ, прибирання, вивіз сміття у м.Курахове  Мар'їнського району Донецької області </t>
  </si>
  <si>
    <t>підмітання доріг від сміття, розчищення та побілка бордюр, очищення доріг від снігу, посипання доріг і тротуарів піском у м. Курахове, Мар'їнський район, Донецька область</t>
  </si>
  <si>
    <t>ігрове та спортивне обладнання або еквівалент</t>
  </si>
  <si>
    <t>встановлення ігрових та спортивних елементів у м. Курахове, Мар'їнського  району Донецької області</t>
  </si>
  <si>
    <t>Ремонт паркових лав у м. Курахове Мар'їнского району Донецької області</t>
  </si>
  <si>
    <t xml:space="preserve">Ремонт та утримання малих архітектурних форм, пам'ятників, стел у  м. Курахове Мар'їнського району Донецької області  </t>
  </si>
  <si>
    <t>Технічне обслуговування та поточний ремонт фонтану у м. Курахове Мар'їнского району Донецької області</t>
  </si>
  <si>
    <t>Відлов безпритульних тварин у м. Курахове Мар'їнского району Донецької області</t>
  </si>
  <si>
    <t>Дератизація та дезінсекція у м. Курахове Мар'їнского району Донецької області</t>
  </si>
  <si>
    <t>відсипання доріг шлаком у м. Курахове Мар'їнського району Донецької області</t>
  </si>
  <si>
    <t xml:space="preserve">нанесення дорожньої розмітки та встановлення дорожніх знаків у м. Курахове Мар'їнського району Донецької області </t>
  </si>
  <si>
    <t>Технічне обслуговування зливової каналізації у м. Курахове Мар'їнского району Донецької області</t>
  </si>
  <si>
    <t>витрати за спожиту електроенергію на зовнішне освітлення у м. Курахове Мар'їнского району Донецької області</t>
  </si>
  <si>
    <t>послуги з технічного обслуговування систем вуличного освітлення у м. Курахове Мар'їнського району Донецької області</t>
  </si>
  <si>
    <t>послуги з підключення зовнішнього освітлення у м. Курахове Мар'їнського району Донецької області</t>
  </si>
  <si>
    <t>Захоронення безпритульних осіб у м. Курахове Мар'їнского району Донецької області</t>
  </si>
  <si>
    <t>прибирання біотуалетів у м. Курахове Мар'їнского району Донецької області</t>
  </si>
  <si>
    <t>прибирання місць відпочинку на площі у м. Курахове Мар'їнского району Донецької області</t>
  </si>
  <si>
    <t>звільнення урн від сміття у м. Курахове Мар'їнского району Донецької області</t>
  </si>
  <si>
    <t>1.7</t>
  </si>
  <si>
    <t>Технічне обслуговування мереж мереж газопостачаня у м. Курахове Мар'їнского району Донецької області</t>
  </si>
  <si>
    <t>5.9.3</t>
  </si>
  <si>
    <t>5.9.4</t>
  </si>
  <si>
    <t>4.2</t>
  </si>
  <si>
    <t>Дезобробка колодязів</t>
  </si>
  <si>
    <t>4.3</t>
  </si>
  <si>
    <t>Облсуговування пожежних гідрантів</t>
  </si>
  <si>
    <t>ремонт та технічне обслуговування обладнання дитячих ігрових майданчиків у м. Курахове Мар'їнського району  Донецької області</t>
  </si>
  <si>
    <r>
      <t xml:space="preserve">п.м  </t>
    </r>
    <r>
      <rPr>
        <sz val="8"/>
        <rFont val="Times New Roman"/>
        <family val="1"/>
        <charset val="204"/>
      </rPr>
      <t>у однотрубному вимірюванні</t>
    </r>
  </si>
  <si>
    <t>3.2.</t>
  </si>
  <si>
    <t>Заміна  розподільної лінінї тепломережі кварталу пр-т Запорізький 34а - пр-т Соборний 15,17 м. Курахове із використаням ПІТ</t>
  </si>
  <si>
    <t>Курахівська міська рада, Курахівська ТЕС</t>
  </si>
  <si>
    <t>3.3.</t>
  </si>
  <si>
    <t>Заміна  теплоізоляції лінії зовнішніх тепломереж по просп. Запорізький від діспетчерського пункту  до буд. № 12 по пров. Базарний</t>
  </si>
  <si>
    <t>4.4</t>
  </si>
  <si>
    <t>Розробка техніко-економічного обгрунтування "Будівництво водоводу та споруд для с. Степанівка, с. Острівське, смт. Іллінка"</t>
  </si>
  <si>
    <t>3.4.</t>
  </si>
  <si>
    <t>Поточний ремонт теплокамер</t>
  </si>
  <si>
    <t>5.7.4</t>
  </si>
  <si>
    <t xml:space="preserve">розробка робочого проекту "Будівництво футбольного поля зі штучним покриттям, розташованого за адресою: Донецька область, Мар'їнський район, м. Курахове, вул. Мечнікова" </t>
  </si>
  <si>
    <t>5.1.4</t>
  </si>
  <si>
    <t>Розроблення проектно-кошторисної документації "Реконструкція доріг і тротуарів та благоустрою території мікрорайону "Южний" у м. Курахове Мар'їнського району Донецької області"</t>
  </si>
  <si>
    <t>створення ОСББ</t>
  </si>
  <si>
    <t>5.1.5</t>
  </si>
  <si>
    <t>Роботи згідно робочого проекту «Реконструкція проспекту Миру від вул. Пушкіна до вул. Побєда у м. Курахове»</t>
  </si>
  <si>
    <t>Поточний ремонт теплових мереж</t>
  </si>
  <si>
    <t>Додаток №1 до Програми соціально-економічного та культурного розвитку м.Курахове на 2019 рік</t>
  </si>
  <si>
    <t>на 2019 рік</t>
  </si>
  <si>
    <t>Інші заходи спрямовані на підтримку ОСББ (проведення ремонтів, надання фінпідтримки інше)</t>
  </si>
  <si>
    <t>Реконструкція та ремонт об’єктів
з метою компактного проживання внутрішньо переміщених осіб</t>
  </si>
  <si>
    <t>Секретар ради                                                                                                                                                 Н.Є. Пужайло</t>
  </si>
  <si>
    <t>Продовження Додатку №1 до Програми соціально-економічного та культурного розвитку м.Курахове на 2019 рік</t>
  </si>
  <si>
    <t>Секретар ради                                                                                                                                       Н.Є. Пужайло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</si>
</sst>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.000"/>
  </numFmts>
  <fonts count="1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49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6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top"/>
    </xf>
    <xf numFmtId="0" fontId="2" fillId="2" borderId="0" xfId="0" applyFont="1" applyFill="1"/>
    <xf numFmtId="0" fontId="2" fillId="0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172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 wrapText="1"/>
    </xf>
    <xf numFmtId="172" fontId="2" fillId="0" borderId="0" xfId="0" applyNumberFormat="1" applyFont="1" applyFill="1" applyBorder="1" applyAlignment="1">
      <alignment horizontal="center" vertical="top"/>
    </xf>
    <xf numFmtId="0" fontId="1" fillId="2" borderId="0" xfId="0" applyFont="1" applyFill="1"/>
    <xf numFmtId="0" fontId="1" fillId="2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2" fontId="1" fillId="0" borderId="0" xfId="0" applyNumberFormat="1" applyFont="1" applyFill="1" applyBorder="1" applyAlignment="1">
      <alignment horizontal="center" vertical="top"/>
    </xf>
    <xf numFmtId="0" fontId="1" fillId="0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172" fontId="1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3" fontId="1" fillId="0" borderId="1" xfId="0" applyNumberFormat="1" applyFont="1" applyFill="1" applyBorder="1" applyAlignment="1">
      <alignment horizontal="center" vertical="center" wrapText="1"/>
    </xf>
    <xf numFmtId="173" fontId="2" fillId="0" borderId="1" xfId="0" applyNumberFormat="1" applyFont="1" applyFill="1" applyBorder="1" applyAlignment="1">
      <alignment horizontal="center" vertical="top" wrapText="1"/>
    </xf>
    <xf numFmtId="173" fontId="1" fillId="0" borderId="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172" fontId="1" fillId="3" borderId="1" xfId="0" applyNumberFormat="1" applyFont="1" applyFill="1" applyBorder="1" applyAlignment="1">
      <alignment horizontal="center" vertical="top" wrapText="1"/>
    </xf>
    <xf numFmtId="173" fontId="2" fillId="3" borderId="1" xfId="0" applyNumberFormat="1" applyFont="1" applyFill="1" applyBorder="1" applyAlignment="1">
      <alignment horizontal="center" vertical="top" wrapText="1"/>
    </xf>
    <xf numFmtId="173" fontId="1" fillId="3" borderId="1" xfId="0" applyNumberFormat="1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vertical="top"/>
    </xf>
    <xf numFmtId="0" fontId="1" fillId="3" borderId="0" xfId="0" applyFont="1" applyFill="1"/>
    <xf numFmtId="0" fontId="1" fillId="3" borderId="0" xfId="0" applyFont="1" applyFill="1" applyBorder="1" applyAlignment="1">
      <alignment horizontal="left" vertical="top" wrapText="1"/>
    </xf>
    <xf numFmtId="0" fontId="1" fillId="3" borderId="0" xfId="0" applyFont="1" applyFill="1" applyBorder="1"/>
    <xf numFmtId="0" fontId="4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top"/>
    </xf>
    <xf numFmtId="0" fontId="11" fillId="3" borderId="1" xfId="0" applyFont="1" applyFill="1" applyBorder="1" applyAlignment="1">
      <alignment horizontal="left" vertical="top" wrapText="1"/>
    </xf>
    <xf numFmtId="49" fontId="11" fillId="0" borderId="1" xfId="0" applyNumberFormat="1" applyFont="1" applyBorder="1" applyAlignment="1">
      <alignment horizontal="center" vertical="top"/>
    </xf>
    <xf numFmtId="0" fontId="11" fillId="3" borderId="0" xfId="0" applyFont="1" applyFill="1" applyAlignment="1">
      <alignment wrapText="1"/>
    </xf>
    <xf numFmtId="49" fontId="1" fillId="0" borderId="1" xfId="0" applyNumberFormat="1" applyFont="1" applyFill="1" applyBorder="1" applyAlignment="1">
      <alignment horizontal="center" vertical="top" wrapText="1"/>
    </xf>
    <xf numFmtId="0" fontId="12" fillId="0" borderId="0" xfId="0" applyFont="1" applyFill="1"/>
    <xf numFmtId="0" fontId="2" fillId="3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/>
    </xf>
    <xf numFmtId="173" fontId="2" fillId="0" borderId="2" xfId="0" applyNumberFormat="1" applyFont="1" applyFill="1" applyBorder="1" applyAlignment="1">
      <alignment horizontal="center" vertical="top" wrapText="1"/>
    </xf>
    <xf numFmtId="172" fontId="1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/>
    </xf>
    <xf numFmtId="173" fontId="2" fillId="0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13" fillId="3" borderId="1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left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2" fontId="2" fillId="3" borderId="1" xfId="0" applyNumberFormat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top" wrapText="1"/>
    </xf>
    <xf numFmtId="173" fontId="1" fillId="0" borderId="1" xfId="0" applyNumberFormat="1" applyFont="1" applyFill="1" applyBorder="1" applyAlignment="1">
      <alignment horizontal="center" vertical="top"/>
    </xf>
    <xf numFmtId="0" fontId="1" fillId="0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73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top"/>
    </xf>
    <xf numFmtId="0" fontId="2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top" wrapText="1"/>
    </xf>
    <xf numFmtId="172" fontId="2" fillId="3" borderId="0" xfId="0" applyNumberFormat="1" applyFont="1" applyFill="1" applyBorder="1" applyAlignment="1">
      <alignment horizontal="center" vertical="top"/>
    </xf>
    <xf numFmtId="172" fontId="1" fillId="3" borderId="0" xfId="0" applyNumberFormat="1" applyFont="1" applyFill="1" applyBorder="1" applyAlignment="1">
      <alignment horizontal="center" vertical="top"/>
    </xf>
    <xf numFmtId="0" fontId="2" fillId="3" borderId="0" xfId="0" applyFont="1" applyFill="1"/>
    <xf numFmtId="0" fontId="8" fillId="3" borderId="0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/>
    <xf numFmtId="173" fontId="4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wrapText="1"/>
    </xf>
    <xf numFmtId="173" fontId="4" fillId="3" borderId="1" xfId="0" applyNumberFormat="1" applyFont="1" applyFill="1" applyBorder="1" applyAlignment="1">
      <alignment horizontal="center"/>
    </xf>
    <xf numFmtId="0" fontId="7" fillId="3" borderId="1" xfId="0" applyFont="1" applyFill="1" applyBorder="1"/>
    <xf numFmtId="173" fontId="5" fillId="3" borderId="1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left" vertical="top" wrapText="1"/>
    </xf>
    <xf numFmtId="0" fontId="4" fillId="3" borderId="0" xfId="0" applyFont="1" applyFill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top"/>
    </xf>
    <xf numFmtId="173" fontId="1" fillId="3" borderId="1" xfId="0" applyNumberFormat="1" applyFont="1" applyFill="1" applyBorder="1" applyAlignment="1">
      <alignment horizontal="center" vertical="top"/>
    </xf>
    <xf numFmtId="49" fontId="4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top" wrapText="1"/>
    </xf>
    <xf numFmtId="0" fontId="15" fillId="3" borderId="1" xfId="0" applyFont="1" applyFill="1" applyBorder="1" applyAlignment="1">
      <alignment horizontal="left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12" fillId="3" borderId="1" xfId="0" applyFont="1" applyFill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top"/>
    </xf>
    <xf numFmtId="0" fontId="2" fillId="3" borderId="1" xfId="0" applyFont="1" applyFill="1" applyBorder="1"/>
    <xf numFmtId="173" fontId="2" fillId="3" borderId="1" xfId="0" applyNumberFormat="1" applyFont="1" applyFill="1" applyBorder="1"/>
    <xf numFmtId="0" fontId="12" fillId="3" borderId="0" xfId="0" applyFont="1" applyFill="1"/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/>
    <xf numFmtId="173" fontId="1" fillId="4" borderId="1" xfId="0" applyNumberFormat="1" applyFont="1" applyFill="1" applyBorder="1"/>
    <xf numFmtId="0" fontId="4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0" xfId="0" applyFont="1" applyFill="1"/>
    <xf numFmtId="0" fontId="1" fillId="3" borderId="0" xfId="0" applyFont="1" applyFill="1" applyBorder="1" applyAlignment="1">
      <alignment horizontal="left" vertical="top" wrapText="1"/>
    </xf>
    <xf numFmtId="0" fontId="1" fillId="3" borderId="0" xfId="0" applyFont="1" applyFill="1" applyBorder="1" applyAlignment="1">
      <alignment horizontal="left" vertical="top"/>
    </xf>
    <xf numFmtId="0" fontId="8" fillId="3" borderId="11" xfId="0" applyFont="1" applyFill="1" applyBorder="1" applyAlignment="1">
      <alignment horizontal="center" wrapText="1"/>
    </xf>
    <xf numFmtId="0" fontId="8" fillId="3" borderId="12" xfId="0" applyFont="1" applyFill="1" applyBorder="1" applyAlignment="1">
      <alignment horizontal="center" wrapText="1"/>
    </xf>
    <xf numFmtId="0" fontId="8" fillId="3" borderId="13" xfId="0" applyFont="1" applyFill="1" applyBorder="1" applyAlignment="1">
      <alignment horizontal="center" wrapText="1"/>
    </xf>
    <xf numFmtId="0" fontId="8" fillId="3" borderId="14" xfId="0" applyFont="1" applyFill="1" applyBorder="1" applyAlignment="1">
      <alignment horizontal="center" wrapText="1"/>
    </xf>
    <xf numFmtId="0" fontId="8" fillId="3" borderId="6" xfId="0" applyFont="1" applyFill="1" applyBorder="1" applyAlignment="1">
      <alignment horizontal="center" wrapText="1"/>
    </xf>
    <xf numFmtId="0" fontId="8" fillId="3" borderId="7" xfId="0" applyFont="1" applyFill="1" applyBorder="1" applyAlignment="1">
      <alignment horizontal="center" wrapText="1"/>
    </xf>
    <xf numFmtId="0" fontId="8" fillId="3" borderId="9" xfId="0" applyFont="1" applyFill="1" applyBorder="1" applyAlignment="1">
      <alignment horizontal="center" wrapText="1"/>
    </xf>
    <xf numFmtId="0" fontId="8" fillId="3" borderId="10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left" vertical="center" wrapText="1"/>
    </xf>
    <xf numFmtId="0" fontId="6" fillId="0" borderId="3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90;&#1095;&#1077;&#1090;&#1099;/&#1055;&#1088;&#1086;&#1075;&#1088;&#1072;&#1084;&#1084;&#1072;%20&#1089;&#1086;&#1094;.-%20&#1077;&#1082;&#1086;&#1085;&#1086;&#1084;.%202017/&#1055;&#1088;&#1086;&#1075;&#1088;&#1072;&#1084;&#1072;%20&#1089;&#1086;&#1094;-&#1077;&#1082;&#1086;&#1085;&#1086;&#1084;%20&#1079;&#1072;%202017%20&#1073;&#1077;&#1079;%20&#1077;&#1082;&#1086;&#1083;&#1086;&#1075;&#1080;&#10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ная (2)"/>
      <sheetName val=" теплопостачання "/>
      <sheetName val="газ"/>
      <sheetName val="водопостачання "/>
      <sheetName val="водовідведення "/>
      <sheetName val="благоустройство"/>
      <sheetName val="житло "/>
      <sheetName val="архітектура"/>
      <sheetName val="Муніципальні "/>
      <sheetName val="Лист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zoomScale="80" zoomScaleNormal="80" zoomScaleSheetLayoutView="100" workbookViewId="0">
      <selection activeCell="C26" sqref="C26"/>
    </sheetView>
  </sheetViews>
  <sheetFormatPr defaultRowHeight="15" x14ac:dyDescent="0.25"/>
  <cols>
    <col min="1" max="1" width="21" style="45" customWidth="1"/>
    <col min="2" max="2" width="14.140625" style="96" customWidth="1"/>
    <col min="3" max="3" width="11.140625" style="46" customWidth="1"/>
    <col min="4" max="4" width="13.42578125" style="46" customWidth="1"/>
    <col min="5" max="5" width="11.140625" style="46" customWidth="1"/>
    <col min="6" max="6" width="11.7109375" style="46" customWidth="1"/>
    <col min="7" max="7" width="10.85546875" style="46" customWidth="1"/>
    <col min="8" max="8" width="10.42578125" style="46" customWidth="1"/>
    <col min="9" max="9" width="12" style="46" customWidth="1"/>
    <col min="10" max="10" width="10.42578125" style="46" customWidth="1"/>
    <col min="11" max="11" width="10.140625" style="97" customWidth="1"/>
    <col min="12" max="12" width="12.42578125" style="78" customWidth="1"/>
    <col min="13" max="16384" width="9.140625" style="46"/>
  </cols>
  <sheetData>
    <row r="1" spans="1:14" s="85" customFormat="1" x14ac:dyDescent="0.2">
      <c r="A1" s="80"/>
      <c r="B1" s="81"/>
      <c r="C1" s="82"/>
      <c r="D1" s="82"/>
      <c r="E1" s="83"/>
      <c r="F1" s="83"/>
      <c r="G1" s="83"/>
      <c r="H1" s="84"/>
      <c r="I1" s="83"/>
      <c r="J1" s="83"/>
      <c r="K1" s="49"/>
      <c r="L1" s="128" t="s">
        <v>169</v>
      </c>
      <c r="M1" s="128"/>
      <c r="N1" s="128"/>
    </row>
    <row r="2" spans="1:14" s="85" customFormat="1" x14ac:dyDescent="0.2">
      <c r="A2" s="80"/>
      <c r="B2" s="81"/>
      <c r="C2" s="82"/>
      <c r="D2" s="82"/>
      <c r="E2" s="83"/>
      <c r="F2" s="83"/>
      <c r="G2" s="83"/>
      <c r="H2" s="84"/>
      <c r="I2" s="83"/>
      <c r="J2" s="83"/>
      <c r="K2" s="49"/>
      <c r="L2" s="128"/>
      <c r="M2" s="128"/>
      <c r="N2" s="128"/>
    </row>
    <row r="3" spans="1:14" s="85" customFormat="1" x14ac:dyDescent="0.2">
      <c r="A3" s="80"/>
      <c r="B3" s="81"/>
      <c r="C3" s="82"/>
      <c r="D3" s="82"/>
      <c r="E3" s="83"/>
      <c r="F3" s="83"/>
      <c r="G3" s="83"/>
      <c r="H3" s="84"/>
      <c r="I3" s="83"/>
      <c r="J3" s="83"/>
      <c r="K3" s="49"/>
      <c r="L3" s="128"/>
      <c r="M3" s="128"/>
      <c r="N3" s="128"/>
    </row>
    <row r="4" spans="1:14" s="85" customFormat="1" x14ac:dyDescent="0.2">
      <c r="A4" s="80"/>
      <c r="B4" s="81"/>
      <c r="C4" s="82"/>
      <c r="D4" s="82"/>
      <c r="E4" s="83"/>
      <c r="F4" s="83"/>
      <c r="G4" s="83"/>
      <c r="H4" s="84"/>
      <c r="I4" s="83"/>
      <c r="J4" s="83"/>
      <c r="K4" s="49"/>
      <c r="L4" s="128"/>
      <c r="M4" s="128"/>
      <c r="N4" s="128"/>
    </row>
    <row r="5" spans="1:14" ht="15.75" x14ac:dyDescent="0.25">
      <c r="A5" s="132" t="s">
        <v>47</v>
      </c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</row>
    <row r="6" spans="1:14" ht="15.75" x14ac:dyDescent="0.25">
      <c r="A6" s="133" t="s">
        <v>48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</row>
    <row r="7" spans="1:14" ht="15.75" x14ac:dyDescent="0.25">
      <c r="A7" s="134" t="s">
        <v>170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</row>
    <row r="8" spans="1:14" ht="15.75" x14ac:dyDescent="0.25">
      <c r="A8" s="86"/>
      <c r="B8" s="86"/>
      <c r="C8" s="86"/>
      <c r="D8" s="86"/>
      <c r="E8" s="87"/>
      <c r="F8" s="87"/>
      <c r="G8" s="87"/>
      <c r="H8" s="87"/>
      <c r="I8" s="87"/>
      <c r="J8" s="87"/>
      <c r="K8" s="87"/>
      <c r="L8" s="87"/>
      <c r="M8" s="87"/>
      <c r="N8" s="87"/>
    </row>
    <row r="9" spans="1:14" ht="15.75" x14ac:dyDescent="0.25">
      <c r="A9" s="135" t="s">
        <v>49</v>
      </c>
      <c r="B9" s="135" t="s">
        <v>50</v>
      </c>
      <c r="C9" s="123" t="s">
        <v>2</v>
      </c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7"/>
    </row>
    <row r="10" spans="1:14" ht="15.75" x14ac:dyDescent="0.25">
      <c r="A10" s="136"/>
      <c r="B10" s="136"/>
      <c r="C10" s="125" t="s">
        <v>4</v>
      </c>
      <c r="D10" s="126"/>
      <c r="E10" s="123" t="s">
        <v>3</v>
      </c>
      <c r="F10" s="124"/>
      <c r="G10" s="124"/>
      <c r="H10" s="124"/>
      <c r="I10" s="124"/>
      <c r="J10" s="124"/>
      <c r="K10" s="124"/>
      <c r="L10" s="124"/>
      <c r="M10" s="124"/>
      <c r="N10" s="127"/>
    </row>
    <row r="11" spans="1:14" ht="15.75" x14ac:dyDescent="0.25">
      <c r="A11" s="136"/>
      <c r="B11" s="136"/>
      <c r="C11" s="119"/>
      <c r="D11" s="120"/>
      <c r="E11" s="119" t="s">
        <v>51</v>
      </c>
      <c r="F11" s="120"/>
      <c r="G11" s="123" t="s">
        <v>5</v>
      </c>
      <c r="H11" s="124"/>
      <c r="I11" s="124"/>
      <c r="J11" s="124"/>
      <c r="K11" s="125" t="s">
        <v>52</v>
      </c>
      <c r="L11" s="126"/>
      <c r="M11" s="125" t="s">
        <v>53</v>
      </c>
      <c r="N11" s="126"/>
    </row>
    <row r="12" spans="1:14" ht="15.75" x14ac:dyDescent="0.25">
      <c r="A12" s="136"/>
      <c r="B12" s="136"/>
      <c r="C12" s="121"/>
      <c r="D12" s="122"/>
      <c r="E12" s="121"/>
      <c r="F12" s="122"/>
      <c r="G12" s="123" t="s">
        <v>54</v>
      </c>
      <c r="H12" s="127"/>
      <c r="I12" s="123" t="s">
        <v>55</v>
      </c>
      <c r="J12" s="124"/>
      <c r="K12" s="121"/>
      <c r="L12" s="122"/>
      <c r="M12" s="121"/>
      <c r="N12" s="122"/>
    </row>
    <row r="13" spans="1:14" ht="15.75" x14ac:dyDescent="0.25">
      <c r="A13" s="137"/>
      <c r="B13" s="137"/>
      <c r="C13" s="88" t="s">
        <v>56</v>
      </c>
      <c r="D13" s="89" t="s">
        <v>57</v>
      </c>
      <c r="E13" s="88" t="s">
        <v>56</v>
      </c>
      <c r="F13" s="89" t="s">
        <v>57</v>
      </c>
      <c r="G13" s="88" t="s">
        <v>56</v>
      </c>
      <c r="H13" s="89" t="s">
        <v>57</v>
      </c>
      <c r="I13" s="88" t="s">
        <v>56</v>
      </c>
      <c r="J13" s="89" t="s">
        <v>57</v>
      </c>
      <c r="K13" s="88" t="s">
        <v>56</v>
      </c>
      <c r="L13" s="89" t="s">
        <v>57</v>
      </c>
      <c r="M13" s="88" t="s">
        <v>56</v>
      </c>
      <c r="N13" s="89" t="s">
        <v>57</v>
      </c>
    </row>
    <row r="14" spans="1:14" ht="15.75" x14ac:dyDescent="0.25">
      <c r="A14" s="90" t="s">
        <v>58</v>
      </c>
      <c r="B14" s="129">
        <v>2019</v>
      </c>
      <c r="C14" s="91">
        <f>E14+G14+I14+K14+M14</f>
        <v>1564.579</v>
      </c>
      <c r="D14" s="91">
        <f>F14+H14+J14+L14+N14</f>
        <v>0</v>
      </c>
      <c r="E14" s="91">
        <f>'заходи-2019'!F24</f>
        <v>0</v>
      </c>
      <c r="F14" s="91">
        <v>0</v>
      </c>
      <c r="G14" s="91">
        <f>'заходи-2019'!G24</f>
        <v>0</v>
      </c>
      <c r="H14" s="91">
        <v>0</v>
      </c>
      <c r="I14" s="91">
        <f>'заходи-2019'!H24</f>
        <v>490.97899999999998</v>
      </c>
      <c r="J14" s="91">
        <v>0</v>
      </c>
      <c r="K14" s="91">
        <f>'заходи-2019'!I24</f>
        <v>1073.5999999999999</v>
      </c>
      <c r="L14" s="91">
        <v>0</v>
      </c>
      <c r="M14" s="91">
        <f>'заходи-2019'!J24</f>
        <v>0</v>
      </c>
      <c r="N14" s="91">
        <v>0</v>
      </c>
    </row>
    <row r="15" spans="1:14" ht="15.75" hidden="1" x14ac:dyDescent="0.25">
      <c r="A15" s="90" t="s">
        <v>59</v>
      </c>
      <c r="B15" s="130"/>
      <c r="C15" s="91">
        <f>E15+G15+I15+K15+M15</f>
        <v>0</v>
      </c>
      <c r="D15" s="91">
        <f>F15+H15+J15+L15+N15</f>
        <v>0</v>
      </c>
      <c r="E15" s="91">
        <f>SUM(E14:E14)</f>
        <v>0</v>
      </c>
      <c r="F15" s="91">
        <f>SUM(F14:F14)</f>
        <v>0</v>
      </c>
      <c r="G15" s="91">
        <f>SUM(G14:G14)</f>
        <v>0</v>
      </c>
      <c r="H15" s="91">
        <f>SUM(H14:H14)</f>
        <v>0</v>
      </c>
      <c r="I15" s="91">
        <v>0</v>
      </c>
      <c r="J15" s="91">
        <f>'[1] теплопостачання '!L21</f>
        <v>0</v>
      </c>
      <c r="K15" s="91">
        <v>0</v>
      </c>
      <c r="L15" s="91">
        <v>0</v>
      </c>
      <c r="M15" s="91">
        <f>SUM(M14:M14)</f>
        <v>0</v>
      </c>
      <c r="N15" s="91">
        <v>0</v>
      </c>
    </row>
    <row r="16" spans="1:14" ht="27" customHeight="1" x14ac:dyDescent="0.25">
      <c r="A16" s="92" t="s">
        <v>63</v>
      </c>
      <c r="B16" s="130"/>
      <c r="C16" s="91">
        <f t="shared" ref="C16:D20" si="0">E16+G16+I16+K16+M16</f>
        <v>1229.5999999999999</v>
      </c>
      <c r="D16" s="91">
        <f t="shared" si="0"/>
        <v>0</v>
      </c>
      <c r="E16" s="91">
        <f>'заходи-2019'!F29</f>
        <v>0</v>
      </c>
      <c r="F16" s="91">
        <f>SUM(F15:F15)</f>
        <v>0</v>
      </c>
      <c r="G16" s="91">
        <f>'заходи-2019'!G29</f>
        <v>0</v>
      </c>
      <c r="H16" s="91">
        <f>SUM(H15:H15)</f>
        <v>0</v>
      </c>
      <c r="I16" s="91">
        <f>'заходи-2019'!H29</f>
        <v>1009.5</v>
      </c>
      <c r="J16" s="91">
        <f>'[1] теплопостачання '!L22</f>
        <v>0</v>
      </c>
      <c r="K16" s="91">
        <f>'заходи-2019'!I29</f>
        <v>220.1</v>
      </c>
      <c r="L16" s="91">
        <v>0</v>
      </c>
      <c r="M16" s="91">
        <f>'заходи-2019'!J29</f>
        <v>0</v>
      </c>
      <c r="N16" s="91">
        <v>0</v>
      </c>
    </row>
    <row r="17" spans="1:14" ht="15.75" x14ac:dyDescent="0.25">
      <c r="A17" s="90" t="s">
        <v>60</v>
      </c>
      <c r="B17" s="130"/>
      <c r="C17" s="91">
        <f>M17+K17+I17+E17</f>
        <v>6283.0169999999998</v>
      </c>
      <c r="D17" s="91">
        <f t="shared" si="0"/>
        <v>0</v>
      </c>
      <c r="E17" s="93">
        <v>0</v>
      </c>
      <c r="F17" s="91">
        <f>SUM(F16:F16)</f>
        <v>0</v>
      </c>
      <c r="G17" s="93">
        <v>0</v>
      </c>
      <c r="H17" s="91">
        <f>SUM(H16:H16)</f>
        <v>0</v>
      </c>
      <c r="I17" s="91">
        <f>'заходи-2019'!H9</f>
        <v>1110.557</v>
      </c>
      <c r="J17" s="91">
        <f>'[1]житло '!L23</f>
        <v>0</v>
      </c>
      <c r="K17" s="91">
        <f>'заходи-2019'!I9</f>
        <v>5162.46</v>
      </c>
      <c r="L17" s="91">
        <v>0</v>
      </c>
      <c r="M17" s="91">
        <f>'заходи-2019'!J9</f>
        <v>10</v>
      </c>
      <c r="N17" s="91">
        <v>0</v>
      </c>
    </row>
    <row r="18" spans="1:14" ht="15.75" x14ac:dyDescent="0.25">
      <c r="A18" s="90" t="s">
        <v>165</v>
      </c>
      <c r="B18" s="130"/>
      <c r="C18" s="91">
        <f>M18+K18+I18+E18</f>
        <v>15</v>
      </c>
      <c r="D18" s="91">
        <f t="shared" si="0"/>
        <v>0</v>
      </c>
      <c r="E18" s="93">
        <f>'заходи-2019'!F21</f>
        <v>0</v>
      </c>
      <c r="F18" s="91">
        <v>0</v>
      </c>
      <c r="G18" s="93">
        <f>'заходи-2019'!G21</f>
        <v>0</v>
      </c>
      <c r="H18" s="91">
        <v>0</v>
      </c>
      <c r="I18" s="91">
        <f>'заходи-2019'!H21</f>
        <v>0</v>
      </c>
      <c r="J18" s="91">
        <v>0</v>
      </c>
      <c r="K18" s="91">
        <f>'заходи-2019'!I21</f>
        <v>15</v>
      </c>
      <c r="L18" s="91">
        <v>0</v>
      </c>
      <c r="M18" s="91">
        <f>'заходи-2019'!J21</f>
        <v>0</v>
      </c>
      <c r="N18" s="91">
        <v>0</v>
      </c>
    </row>
    <row r="19" spans="1:14" ht="15.75" x14ac:dyDescent="0.25">
      <c r="A19" s="90" t="s">
        <v>61</v>
      </c>
      <c r="B19" s="130"/>
      <c r="C19" s="91">
        <f>E19+G19+I19+K19+M19</f>
        <v>32606.537</v>
      </c>
      <c r="D19" s="91">
        <f t="shared" si="0"/>
        <v>0</v>
      </c>
      <c r="E19" s="93">
        <v>0</v>
      </c>
      <c r="F19" s="91">
        <f>SUM(F17:F17)</f>
        <v>0</v>
      </c>
      <c r="G19" s="91">
        <v>0</v>
      </c>
      <c r="H19" s="91">
        <f>SUM(H17:H17)</f>
        <v>0</v>
      </c>
      <c r="I19" s="91">
        <f>'заходи-2019'!H34</f>
        <v>32606.537</v>
      </c>
      <c r="J19" s="91">
        <f>[1]благоустройство!L58</f>
        <v>0</v>
      </c>
      <c r="K19" s="91">
        <f>'заходи-2019'!I34</f>
        <v>0</v>
      </c>
      <c r="L19" s="91">
        <v>0</v>
      </c>
      <c r="M19" s="91">
        <v>0</v>
      </c>
      <c r="N19" s="91">
        <v>0</v>
      </c>
    </row>
    <row r="20" spans="1:14" ht="15.75" x14ac:dyDescent="0.25">
      <c r="A20" s="90" t="s">
        <v>62</v>
      </c>
      <c r="B20" s="130"/>
      <c r="C20" s="91">
        <f>M20+K20+I20+E20</f>
        <v>900</v>
      </c>
      <c r="D20" s="91">
        <f t="shared" si="0"/>
        <v>0</v>
      </c>
      <c r="E20" s="93">
        <f>'заходи-2019'!F72</f>
        <v>0</v>
      </c>
      <c r="F20" s="91">
        <f>SUM(F19:F19)</f>
        <v>0</v>
      </c>
      <c r="G20" s="91">
        <f>'заходи-2019'!G72</f>
        <v>0</v>
      </c>
      <c r="H20" s="91">
        <f>SUM(H19:H19)</f>
        <v>0</v>
      </c>
      <c r="I20" s="91">
        <f>'заходи-2019'!H72</f>
        <v>900</v>
      </c>
      <c r="J20" s="91">
        <f>[1]архітектура!L18</f>
        <v>0</v>
      </c>
      <c r="K20" s="91">
        <f>'заходи-2019'!I72</f>
        <v>0</v>
      </c>
      <c r="L20" s="91">
        <v>0</v>
      </c>
      <c r="M20" s="91">
        <f>'заходи-2019'!J72</f>
        <v>0</v>
      </c>
      <c r="N20" s="91">
        <v>0</v>
      </c>
    </row>
    <row r="21" spans="1:14" ht="15.75" x14ac:dyDescent="0.25">
      <c r="A21" s="94" t="s">
        <v>32</v>
      </c>
      <c r="B21" s="131"/>
      <c r="C21" s="95">
        <f t="shared" ref="C21:K21" si="1">SUM(C14:C20)</f>
        <v>42598.733</v>
      </c>
      <c r="D21" s="95">
        <f t="shared" si="1"/>
        <v>0</v>
      </c>
      <c r="E21" s="95">
        <f t="shared" si="1"/>
        <v>0</v>
      </c>
      <c r="F21" s="95">
        <f t="shared" si="1"/>
        <v>0</v>
      </c>
      <c r="G21" s="95">
        <f t="shared" si="1"/>
        <v>0</v>
      </c>
      <c r="H21" s="95">
        <f t="shared" si="1"/>
        <v>0</v>
      </c>
      <c r="I21" s="95">
        <f t="shared" si="1"/>
        <v>36117.573000000004</v>
      </c>
      <c r="J21" s="95">
        <f t="shared" si="1"/>
        <v>0</v>
      </c>
      <c r="K21" s="95">
        <f t="shared" si="1"/>
        <v>6471.16</v>
      </c>
      <c r="L21" s="91">
        <v>0</v>
      </c>
      <c r="M21" s="95">
        <f>SUM(M14:M20)</f>
        <v>10</v>
      </c>
      <c r="N21" s="91">
        <v>0</v>
      </c>
    </row>
    <row r="22" spans="1:14" x14ac:dyDescent="0.25">
      <c r="B22" s="47"/>
      <c r="C22" s="48"/>
      <c r="D22" s="48"/>
      <c r="E22" s="48"/>
      <c r="F22" s="48"/>
      <c r="G22" s="48"/>
      <c r="H22" s="48"/>
      <c r="I22" s="48"/>
      <c r="J22" s="48"/>
      <c r="K22" s="49"/>
      <c r="L22" s="50"/>
      <c r="M22" s="48"/>
    </row>
    <row r="23" spans="1:14" ht="2.25" hidden="1" customHeight="1" x14ac:dyDescent="0.25">
      <c r="B23" s="47"/>
      <c r="C23" s="48"/>
      <c r="D23" s="48"/>
      <c r="E23" s="48"/>
      <c r="F23" s="48"/>
      <c r="G23" s="48"/>
      <c r="H23" s="48"/>
      <c r="I23" s="48"/>
      <c r="J23" s="48"/>
      <c r="K23" s="49"/>
      <c r="L23" s="50"/>
      <c r="M23" s="48"/>
    </row>
    <row r="24" spans="1:14" ht="35.25" customHeight="1" x14ac:dyDescent="0.25">
      <c r="A24" s="117" t="s">
        <v>175</v>
      </c>
      <c r="B24" s="118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4" x14ac:dyDescent="0.25">
      <c r="B25" s="47"/>
      <c r="C25" s="48"/>
      <c r="D25" s="48"/>
      <c r="E25" s="48"/>
      <c r="F25" s="48"/>
      <c r="G25" s="48"/>
      <c r="H25" s="48"/>
      <c r="I25" s="48"/>
      <c r="J25" s="48"/>
      <c r="K25" s="49"/>
      <c r="L25" s="50"/>
      <c r="M25" s="48"/>
    </row>
    <row r="26" spans="1:14" x14ac:dyDescent="0.25">
      <c r="B26" s="47"/>
      <c r="C26" s="48"/>
      <c r="D26" s="48"/>
      <c r="E26" s="48"/>
      <c r="F26" s="48"/>
      <c r="G26" s="48"/>
      <c r="H26" s="48"/>
      <c r="I26" s="48"/>
      <c r="J26" s="48"/>
      <c r="K26" s="49"/>
      <c r="L26" s="50"/>
      <c r="M26" s="48"/>
    </row>
    <row r="27" spans="1:14" x14ac:dyDescent="0.25">
      <c r="B27" s="47"/>
      <c r="C27" s="48"/>
      <c r="D27" s="48"/>
      <c r="E27" s="48"/>
      <c r="F27" s="48"/>
      <c r="G27" s="48"/>
      <c r="H27" s="48"/>
      <c r="I27" s="48"/>
      <c r="J27" s="48"/>
      <c r="K27" s="49"/>
      <c r="L27" s="50"/>
      <c r="M27" s="48"/>
    </row>
    <row r="28" spans="1:14" x14ac:dyDescent="0.25">
      <c r="B28" s="47"/>
      <c r="C28" s="48"/>
      <c r="D28" s="48"/>
      <c r="E28" s="48"/>
      <c r="F28" s="48"/>
      <c r="G28" s="48"/>
      <c r="H28" s="48"/>
      <c r="I28" s="48"/>
      <c r="J28" s="48"/>
      <c r="K28" s="49"/>
      <c r="L28" s="50"/>
      <c r="M28" s="48"/>
    </row>
    <row r="29" spans="1:14" x14ac:dyDescent="0.25">
      <c r="B29" s="47"/>
      <c r="C29" s="48"/>
      <c r="D29" s="48"/>
      <c r="E29" s="48"/>
      <c r="F29" s="48"/>
      <c r="G29" s="48"/>
      <c r="H29" s="48"/>
      <c r="I29" s="48"/>
      <c r="J29" s="48"/>
      <c r="K29" s="49"/>
      <c r="L29" s="50"/>
      <c r="M29" s="48"/>
    </row>
    <row r="30" spans="1:14" x14ac:dyDescent="0.25">
      <c r="B30" s="47"/>
      <c r="C30" s="48"/>
      <c r="D30" s="48"/>
      <c r="E30" s="48"/>
      <c r="F30" s="48"/>
      <c r="G30" s="48"/>
      <c r="H30" s="48"/>
      <c r="I30" s="48"/>
      <c r="J30" s="48"/>
      <c r="K30" s="49"/>
      <c r="L30" s="50"/>
      <c r="M30" s="48"/>
    </row>
    <row r="31" spans="1:14" x14ac:dyDescent="0.25">
      <c r="B31" s="47"/>
      <c r="C31" s="48"/>
      <c r="D31" s="48"/>
      <c r="E31" s="48"/>
      <c r="F31" s="48"/>
      <c r="G31" s="48"/>
      <c r="H31" s="48"/>
      <c r="I31" s="48"/>
      <c r="J31" s="48"/>
      <c r="K31" s="49"/>
      <c r="L31" s="50"/>
      <c r="M31" s="48"/>
    </row>
    <row r="32" spans="1:14" x14ac:dyDescent="0.25">
      <c r="B32" s="47"/>
      <c r="C32" s="48"/>
      <c r="D32" s="48"/>
      <c r="E32" s="48"/>
      <c r="F32" s="48"/>
      <c r="G32" s="48"/>
      <c r="H32" s="48"/>
      <c r="I32" s="48"/>
      <c r="J32" s="48"/>
      <c r="K32" s="49"/>
      <c r="L32" s="50"/>
      <c r="M32" s="48"/>
    </row>
    <row r="33" spans="2:13" x14ac:dyDescent="0.25">
      <c r="B33" s="47"/>
      <c r="C33" s="48"/>
      <c r="D33" s="48"/>
      <c r="E33" s="48"/>
      <c r="F33" s="48"/>
      <c r="G33" s="48"/>
      <c r="H33" s="48"/>
      <c r="I33" s="48"/>
      <c r="J33" s="48"/>
      <c r="K33" s="49"/>
      <c r="L33" s="50"/>
      <c r="M33" s="48"/>
    </row>
    <row r="34" spans="2:13" x14ac:dyDescent="0.25">
      <c r="B34" s="47"/>
      <c r="C34" s="48"/>
      <c r="D34" s="48"/>
      <c r="E34" s="48"/>
      <c r="F34" s="48"/>
      <c r="G34" s="48"/>
      <c r="H34" s="48"/>
      <c r="I34" s="48"/>
      <c r="J34" s="48"/>
      <c r="K34" s="49"/>
      <c r="L34" s="50"/>
      <c r="M34" s="48"/>
    </row>
    <row r="35" spans="2:13" x14ac:dyDescent="0.25">
      <c r="B35" s="47"/>
      <c r="C35" s="48"/>
      <c r="D35" s="48"/>
      <c r="E35" s="48"/>
      <c r="F35" s="48"/>
      <c r="G35" s="48"/>
      <c r="H35" s="48"/>
      <c r="I35" s="48"/>
      <c r="J35" s="48"/>
      <c r="K35" s="49"/>
      <c r="L35" s="50"/>
      <c r="M35" s="48"/>
    </row>
    <row r="36" spans="2:13" x14ac:dyDescent="0.25">
      <c r="B36" s="47"/>
      <c r="C36" s="48"/>
      <c r="D36" s="48"/>
      <c r="E36" s="48"/>
      <c r="F36" s="48"/>
      <c r="G36" s="48"/>
      <c r="H36" s="48"/>
      <c r="I36" s="48"/>
      <c r="J36" s="48"/>
      <c r="K36" s="49"/>
      <c r="L36" s="50"/>
      <c r="M36" s="48"/>
    </row>
    <row r="37" spans="2:13" x14ac:dyDescent="0.25">
      <c r="B37" s="47"/>
      <c r="C37" s="48"/>
      <c r="D37" s="48"/>
      <c r="E37" s="48"/>
      <c r="F37" s="48"/>
      <c r="G37" s="48"/>
      <c r="H37" s="48"/>
      <c r="I37" s="48"/>
      <c r="J37" s="48"/>
      <c r="K37" s="49"/>
      <c r="L37" s="50"/>
      <c r="M37" s="48"/>
    </row>
    <row r="38" spans="2:13" x14ac:dyDescent="0.25">
      <c r="B38" s="47"/>
      <c r="C38" s="48"/>
      <c r="D38" s="48"/>
      <c r="E38" s="48"/>
      <c r="F38" s="48"/>
      <c r="G38" s="48"/>
      <c r="H38" s="48"/>
      <c r="I38" s="48"/>
      <c r="J38" s="48"/>
      <c r="K38" s="49"/>
      <c r="L38" s="50"/>
      <c r="M38" s="48"/>
    </row>
    <row r="39" spans="2:13" x14ac:dyDescent="0.25">
      <c r="B39" s="47"/>
      <c r="C39" s="48"/>
      <c r="D39" s="48"/>
      <c r="E39" s="48"/>
      <c r="F39" s="48"/>
      <c r="G39" s="48"/>
      <c r="H39" s="48"/>
      <c r="I39" s="48"/>
      <c r="J39" s="48"/>
      <c r="K39" s="49"/>
      <c r="L39" s="50"/>
      <c r="M39" s="48"/>
    </row>
    <row r="40" spans="2:13" x14ac:dyDescent="0.25">
      <c r="B40" s="47"/>
      <c r="C40" s="48"/>
      <c r="D40" s="48"/>
      <c r="E40" s="48"/>
      <c r="F40" s="48"/>
      <c r="G40" s="48"/>
      <c r="H40" s="48"/>
      <c r="I40" s="48"/>
      <c r="J40" s="48"/>
      <c r="K40" s="49"/>
      <c r="L40" s="50"/>
      <c r="M40" s="48"/>
    </row>
    <row r="41" spans="2:13" x14ac:dyDescent="0.25">
      <c r="B41" s="47"/>
      <c r="C41" s="48"/>
      <c r="D41" s="48"/>
      <c r="E41" s="48"/>
      <c r="F41" s="48"/>
      <c r="G41" s="48"/>
      <c r="H41" s="48"/>
      <c r="I41" s="48"/>
      <c r="J41" s="48"/>
      <c r="K41" s="49"/>
      <c r="L41" s="50"/>
      <c r="M41" s="48"/>
    </row>
    <row r="42" spans="2:13" x14ac:dyDescent="0.25">
      <c r="B42" s="47"/>
      <c r="C42" s="48"/>
      <c r="D42" s="48"/>
      <c r="E42" s="48"/>
      <c r="F42" s="48"/>
      <c r="G42" s="48"/>
      <c r="H42" s="48"/>
      <c r="I42" s="48"/>
      <c r="J42" s="48"/>
      <c r="K42" s="49"/>
      <c r="L42" s="50"/>
      <c r="M42" s="48"/>
    </row>
    <row r="43" spans="2:13" x14ac:dyDescent="0.25">
      <c r="B43" s="47"/>
      <c r="C43" s="48"/>
      <c r="D43" s="48"/>
      <c r="E43" s="48"/>
      <c r="F43" s="48"/>
      <c r="G43" s="48"/>
      <c r="H43" s="48"/>
      <c r="I43" s="48"/>
      <c r="J43" s="48"/>
      <c r="K43" s="49"/>
      <c r="L43" s="50"/>
      <c r="M43" s="48"/>
    </row>
    <row r="44" spans="2:13" x14ac:dyDescent="0.25">
      <c r="B44" s="47"/>
      <c r="C44" s="48"/>
      <c r="D44" s="48"/>
      <c r="E44" s="48"/>
      <c r="F44" s="48"/>
      <c r="G44" s="48"/>
      <c r="H44" s="48"/>
      <c r="I44" s="48"/>
      <c r="J44" s="48"/>
      <c r="K44" s="49"/>
      <c r="L44" s="50"/>
      <c r="M44" s="48"/>
    </row>
    <row r="45" spans="2:13" x14ac:dyDescent="0.25">
      <c r="B45" s="47"/>
      <c r="C45" s="48"/>
      <c r="D45" s="48"/>
      <c r="E45" s="48"/>
      <c r="F45" s="48"/>
      <c r="G45" s="48"/>
      <c r="H45" s="48"/>
      <c r="I45" s="48"/>
      <c r="J45" s="48"/>
      <c r="K45" s="49"/>
      <c r="L45" s="50"/>
      <c r="M45" s="48"/>
    </row>
    <row r="46" spans="2:13" x14ac:dyDescent="0.25">
      <c r="B46" s="47"/>
      <c r="C46" s="48"/>
      <c r="D46" s="48"/>
      <c r="E46" s="48"/>
      <c r="F46" s="48"/>
      <c r="G46" s="48"/>
      <c r="H46" s="48"/>
      <c r="I46" s="48"/>
      <c r="J46" s="48"/>
      <c r="K46" s="49"/>
      <c r="L46" s="50"/>
      <c r="M46" s="48"/>
    </row>
    <row r="47" spans="2:13" x14ac:dyDescent="0.25">
      <c r="B47" s="47"/>
      <c r="C47" s="48"/>
      <c r="D47" s="48"/>
      <c r="E47" s="48"/>
      <c r="F47" s="48"/>
      <c r="G47" s="48"/>
      <c r="H47" s="48"/>
      <c r="I47" s="48"/>
      <c r="J47" s="48"/>
      <c r="K47" s="49"/>
      <c r="L47" s="50"/>
      <c r="M47" s="48"/>
    </row>
    <row r="48" spans="2:13" x14ac:dyDescent="0.25">
      <c r="B48" s="47"/>
      <c r="C48" s="48"/>
      <c r="D48" s="48"/>
      <c r="E48" s="48"/>
      <c r="F48" s="48"/>
      <c r="G48" s="48"/>
      <c r="H48" s="48"/>
      <c r="I48" s="48"/>
      <c r="J48" s="48"/>
      <c r="K48" s="49"/>
      <c r="L48" s="50"/>
      <c r="M48" s="48"/>
    </row>
    <row r="49" spans="2:13" x14ac:dyDescent="0.25">
      <c r="B49" s="47"/>
      <c r="C49" s="48"/>
      <c r="D49" s="48"/>
      <c r="E49" s="48"/>
      <c r="F49" s="48"/>
      <c r="G49" s="48"/>
      <c r="H49" s="48"/>
      <c r="I49" s="48"/>
      <c r="J49" s="48"/>
      <c r="K49" s="49"/>
      <c r="L49" s="50"/>
      <c r="M49" s="48"/>
    </row>
    <row r="50" spans="2:13" x14ac:dyDescent="0.25">
      <c r="B50" s="47"/>
      <c r="C50" s="48"/>
      <c r="D50" s="48"/>
      <c r="E50" s="48"/>
      <c r="F50" s="48"/>
      <c r="G50" s="48"/>
      <c r="H50" s="48"/>
      <c r="I50" s="48"/>
      <c r="J50" s="48"/>
      <c r="K50" s="49"/>
      <c r="L50" s="50"/>
      <c r="M50" s="48"/>
    </row>
    <row r="51" spans="2:13" x14ac:dyDescent="0.25">
      <c r="B51" s="47"/>
      <c r="C51" s="48"/>
      <c r="D51" s="48"/>
      <c r="E51" s="48"/>
      <c r="F51" s="48"/>
      <c r="G51" s="48"/>
      <c r="H51" s="48"/>
      <c r="I51" s="48"/>
      <c r="J51" s="48"/>
      <c r="K51" s="49"/>
      <c r="L51" s="50"/>
      <c r="M51" s="48"/>
    </row>
    <row r="52" spans="2:13" x14ac:dyDescent="0.25">
      <c r="B52" s="47"/>
      <c r="C52" s="48"/>
      <c r="D52" s="48"/>
      <c r="E52" s="48"/>
      <c r="F52" s="48"/>
      <c r="G52" s="48"/>
      <c r="H52" s="48"/>
      <c r="I52" s="48"/>
      <c r="J52" s="48"/>
      <c r="K52" s="49"/>
      <c r="L52" s="50"/>
      <c r="M52" s="48"/>
    </row>
  </sheetData>
  <mergeCells count="17">
    <mergeCell ref="L1:N4"/>
    <mergeCell ref="B14:B21"/>
    <mergeCell ref="A5:N5"/>
    <mergeCell ref="A6:N6"/>
    <mergeCell ref="A7:N7"/>
    <mergeCell ref="A9:A13"/>
    <mergeCell ref="B9:B13"/>
    <mergeCell ref="C9:N9"/>
    <mergeCell ref="C10:D12"/>
    <mergeCell ref="E10:N10"/>
    <mergeCell ref="A24:M24"/>
    <mergeCell ref="E11:F12"/>
    <mergeCell ref="G11:J11"/>
    <mergeCell ref="K11:L12"/>
    <mergeCell ref="M11:N12"/>
    <mergeCell ref="G12:H12"/>
    <mergeCell ref="I12:J12"/>
  </mergeCells>
  <printOptions horizontalCentered="1"/>
  <pageMargins left="0.11811023622047245" right="0.11811023622047245" top="0.78740157480314965" bottom="0.59055118110236227" header="0" footer="0"/>
  <pageSetup paperSize="9" scale="80" orientation="landscape" useFirstPageNumber="1" r:id="rId1"/>
  <headerFooter>
    <oddFooter xml:space="preserve">&amp;C&amp;"Times New Roman,обычный"&amp;12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5"/>
  <sheetViews>
    <sheetView tabSelected="1" view="pageBreakPreview" zoomScale="80" zoomScaleNormal="80" zoomScaleSheetLayoutView="80" workbookViewId="0">
      <selection activeCell="I13" sqref="I13"/>
    </sheetView>
  </sheetViews>
  <sheetFormatPr defaultRowHeight="15" x14ac:dyDescent="0.25"/>
  <cols>
    <col min="1" max="1" width="7.5703125" style="19" customWidth="1"/>
    <col min="2" max="2" width="38.7109375" style="30" customWidth="1"/>
    <col min="3" max="3" width="9.140625" style="18" customWidth="1"/>
    <col min="4" max="4" width="13.42578125" style="18" customWidth="1"/>
    <col min="5" max="5" width="12.85546875" style="18" customWidth="1"/>
    <col min="6" max="6" width="11.7109375" style="18" customWidth="1"/>
    <col min="7" max="7" width="10.85546875" style="18" customWidth="1"/>
    <col min="8" max="8" width="10.42578125" style="18" customWidth="1"/>
    <col min="9" max="9" width="12" style="18" customWidth="1"/>
    <col min="10" max="10" width="10.42578125" style="18" customWidth="1"/>
    <col min="11" max="11" width="10.140625" style="24" customWidth="1"/>
    <col min="12" max="12" width="14" style="25" customWidth="1"/>
    <col min="13" max="16384" width="9.140625" style="18"/>
  </cols>
  <sheetData>
    <row r="1" spans="1:15" s="2" customFormat="1" ht="58.5" customHeight="1" x14ac:dyDescent="0.25">
      <c r="A1" s="15"/>
      <c r="B1" s="29"/>
      <c r="J1" s="143" t="s">
        <v>174</v>
      </c>
      <c r="K1" s="143"/>
      <c r="L1" s="143"/>
    </row>
    <row r="2" spans="1:15" s="2" customFormat="1" ht="28.5" customHeight="1" x14ac:dyDescent="0.3">
      <c r="A2" s="144"/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3"/>
      <c r="N2" s="3"/>
      <c r="O2" s="3"/>
    </row>
    <row r="3" spans="1:15" s="2" customFormat="1" ht="15" customHeight="1" x14ac:dyDescent="0.25">
      <c r="A3" s="145" t="s">
        <v>17</v>
      </c>
      <c r="B3" s="148" t="s">
        <v>0</v>
      </c>
      <c r="C3" s="138" t="s">
        <v>14</v>
      </c>
      <c r="D3" s="139" t="s">
        <v>1</v>
      </c>
      <c r="E3" s="142" t="s">
        <v>2</v>
      </c>
      <c r="F3" s="142"/>
      <c r="G3" s="142"/>
      <c r="H3" s="142"/>
      <c r="I3" s="142"/>
      <c r="J3" s="142"/>
      <c r="K3" s="138" t="s">
        <v>8</v>
      </c>
      <c r="L3" s="138"/>
    </row>
    <row r="4" spans="1:15" s="2" customFormat="1" x14ac:dyDescent="0.25">
      <c r="A4" s="146"/>
      <c r="B4" s="148"/>
      <c r="C4" s="139"/>
      <c r="D4" s="139"/>
      <c r="E4" s="139" t="s">
        <v>4</v>
      </c>
      <c r="F4" s="139" t="s">
        <v>3</v>
      </c>
      <c r="G4" s="139"/>
      <c r="H4" s="139"/>
      <c r="I4" s="139"/>
      <c r="J4" s="139"/>
      <c r="K4" s="138"/>
      <c r="L4" s="138"/>
    </row>
    <row r="5" spans="1:15" s="2" customFormat="1" x14ac:dyDescent="0.25">
      <c r="A5" s="146"/>
      <c r="B5" s="148"/>
      <c r="C5" s="139"/>
      <c r="D5" s="139"/>
      <c r="E5" s="139"/>
      <c r="F5" s="138" t="s">
        <v>11</v>
      </c>
      <c r="G5" s="142" t="s">
        <v>5</v>
      </c>
      <c r="H5" s="142"/>
      <c r="I5" s="138" t="s">
        <v>13</v>
      </c>
      <c r="J5" s="138" t="s">
        <v>7</v>
      </c>
      <c r="K5" s="138" t="s">
        <v>16</v>
      </c>
      <c r="L5" s="138" t="s">
        <v>15</v>
      </c>
    </row>
    <row r="6" spans="1:15" s="2" customFormat="1" ht="45" x14ac:dyDescent="0.25">
      <c r="A6" s="147"/>
      <c r="B6" s="148"/>
      <c r="C6" s="139"/>
      <c r="D6" s="139"/>
      <c r="E6" s="139"/>
      <c r="F6" s="139"/>
      <c r="G6" s="6" t="s">
        <v>12</v>
      </c>
      <c r="H6" s="6" t="s">
        <v>6</v>
      </c>
      <c r="I6" s="139"/>
      <c r="J6" s="139"/>
      <c r="K6" s="138"/>
      <c r="L6" s="138"/>
    </row>
    <row r="7" spans="1:15" s="37" customFormat="1" x14ac:dyDescent="0.25">
      <c r="A7" s="7">
        <v>2</v>
      </c>
      <c r="B7" s="4">
        <v>3</v>
      </c>
      <c r="C7" s="7">
        <v>4</v>
      </c>
      <c r="D7" s="7">
        <v>5</v>
      </c>
      <c r="E7" s="7">
        <v>6</v>
      </c>
      <c r="F7" s="7">
        <v>7</v>
      </c>
      <c r="G7" s="7">
        <v>8</v>
      </c>
      <c r="H7" s="4">
        <v>9</v>
      </c>
      <c r="I7" s="7">
        <v>10</v>
      </c>
      <c r="J7" s="7">
        <v>11</v>
      </c>
      <c r="K7" s="23">
        <v>12</v>
      </c>
      <c r="L7" s="23">
        <v>13</v>
      </c>
    </row>
    <row r="8" spans="1:15" s="9" customFormat="1" ht="15" customHeight="1" x14ac:dyDescent="0.2">
      <c r="A8" s="140"/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</row>
    <row r="9" spans="1:15" s="14" customFormat="1" ht="53.25" customHeight="1" x14ac:dyDescent="0.25">
      <c r="A9" s="5">
        <v>1</v>
      </c>
      <c r="B9" s="58" t="s">
        <v>64</v>
      </c>
      <c r="C9" s="59"/>
      <c r="D9" s="59"/>
      <c r="E9" s="61">
        <f t="shared" ref="E9:J9" si="0">E10+E15+E16+E17+E18+E20</f>
        <v>6283.0169999999998</v>
      </c>
      <c r="F9" s="61">
        <f t="shared" si="0"/>
        <v>0</v>
      </c>
      <c r="G9" s="61">
        <f t="shared" si="0"/>
        <v>0</v>
      </c>
      <c r="H9" s="61">
        <f t="shared" si="0"/>
        <v>1110.557</v>
      </c>
      <c r="I9" s="61">
        <f t="shared" si="0"/>
        <v>5162.46</v>
      </c>
      <c r="J9" s="61">
        <f t="shared" si="0"/>
        <v>10</v>
      </c>
      <c r="K9" s="59"/>
      <c r="L9" s="59"/>
    </row>
    <row r="10" spans="1:15" s="14" customFormat="1" ht="39" customHeight="1" x14ac:dyDescent="0.25">
      <c r="A10" s="52" t="s">
        <v>19</v>
      </c>
      <c r="B10" s="66" t="s">
        <v>65</v>
      </c>
      <c r="C10" s="5"/>
      <c r="D10" s="5"/>
      <c r="E10" s="39">
        <f t="shared" ref="E10:J10" si="1">E11+E14</f>
        <v>910.55700000000002</v>
      </c>
      <c r="F10" s="39">
        <f t="shared" si="1"/>
        <v>0</v>
      </c>
      <c r="G10" s="39">
        <f t="shared" si="1"/>
        <v>0</v>
      </c>
      <c r="H10" s="39">
        <f t="shared" si="1"/>
        <v>910.55700000000002</v>
      </c>
      <c r="I10" s="39">
        <f t="shared" si="1"/>
        <v>0</v>
      </c>
      <c r="J10" s="39">
        <f t="shared" si="1"/>
        <v>0</v>
      </c>
      <c r="K10" s="5"/>
      <c r="L10" s="5"/>
    </row>
    <row r="11" spans="1:15" s="75" customFormat="1" ht="52.5" customHeight="1" x14ac:dyDescent="0.25">
      <c r="A11" s="8" t="s">
        <v>66</v>
      </c>
      <c r="B11" s="53" t="s">
        <v>67</v>
      </c>
      <c r="C11" s="11"/>
      <c r="D11" s="11"/>
      <c r="E11" s="40">
        <f t="shared" ref="E11:J11" si="2">E12+E13</f>
        <v>910.55700000000002</v>
      </c>
      <c r="F11" s="40">
        <f t="shared" si="2"/>
        <v>0</v>
      </c>
      <c r="G11" s="40">
        <f t="shared" si="2"/>
        <v>0</v>
      </c>
      <c r="H11" s="40">
        <f t="shared" si="2"/>
        <v>910.55700000000002</v>
      </c>
      <c r="I11" s="40">
        <f t="shared" si="2"/>
        <v>0</v>
      </c>
      <c r="J11" s="40">
        <f t="shared" si="2"/>
        <v>0</v>
      </c>
      <c r="K11" s="11"/>
      <c r="L11" s="11"/>
    </row>
    <row r="12" spans="1:15" s="78" customFormat="1" ht="56.25" customHeight="1" x14ac:dyDescent="0.25">
      <c r="A12" s="33" t="s">
        <v>73</v>
      </c>
      <c r="B12" s="76" t="s">
        <v>35</v>
      </c>
      <c r="C12" s="33">
        <v>2019</v>
      </c>
      <c r="D12" s="33" t="s">
        <v>29</v>
      </c>
      <c r="E12" s="77">
        <f>SUM(F12:J12)</f>
        <v>586.54200000000003</v>
      </c>
      <c r="F12" s="36"/>
      <c r="G12" s="36"/>
      <c r="H12" s="77">
        <v>586.54200000000003</v>
      </c>
      <c r="I12" s="77"/>
      <c r="J12" s="33"/>
      <c r="K12" s="32"/>
      <c r="L12" s="33"/>
    </row>
    <row r="13" spans="1:15" s="79" customFormat="1" ht="65.25" customHeight="1" x14ac:dyDescent="0.25">
      <c r="A13" s="33" t="s">
        <v>74</v>
      </c>
      <c r="B13" s="76" t="s">
        <v>36</v>
      </c>
      <c r="C13" s="33">
        <v>2019</v>
      </c>
      <c r="D13" s="33" t="s">
        <v>29</v>
      </c>
      <c r="E13" s="77">
        <f>SUM(F13:J13)</f>
        <v>324.01499999999999</v>
      </c>
      <c r="F13" s="36"/>
      <c r="G13" s="36"/>
      <c r="H13" s="77">
        <v>324.01499999999999</v>
      </c>
      <c r="I13" s="77"/>
      <c r="J13" s="33"/>
      <c r="K13" s="32"/>
      <c r="L13" s="33"/>
    </row>
    <row r="14" spans="1:15" s="14" customFormat="1" ht="47.25" customHeight="1" x14ac:dyDescent="0.25">
      <c r="A14" s="8" t="s">
        <v>68</v>
      </c>
      <c r="B14" s="53" t="s">
        <v>69</v>
      </c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5" s="14" customFormat="1" ht="58.5" customHeight="1" x14ac:dyDescent="0.25">
      <c r="A15" s="51" t="s">
        <v>20</v>
      </c>
      <c r="B15" s="20" t="s">
        <v>41</v>
      </c>
      <c r="C15" s="6">
        <v>2019</v>
      </c>
      <c r="D15" s="6" t="s">
        <v>26</v>
      </c>
      <c r="E15" s="38">
        <f>SUM(F15:J15)</f>
        <v>5162.46</v>
      </c>
      <c r="F15" s="12"/>
      <c r="G15" s="12"/>
      <c r="H15" s="12"/>
      <c r="I15" s="38">
        <v>5162.46</v>
      </c>
      <c r="J15" s="6"/>
      <c r="K15" s="13" t="s">
        <v>27</v>
      </c>
      <c r="L15" s="6">
        <v>172</v>
      </c>
    </row>
    <row r="16" spans="1:15" s="14" customFormat="1" ht="33.75" customHeight="1" x14ac:dyDescent="0.25">
      <c r="A16" s="54" t="s">
        <v>21</v>
      </c>
      <c r="B16" s="53" t="s">
        <v>70</v>
      </c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s="14" customFormat="1" ht="30" customHeight="1" x14ac:dyDescent="0.25">
      <c r="A17" s="54" t="s">
        <v>22</v>
      </c>
      <c r="B17" s="53" t="s">
        <v>71</v>
      </c>
      <c r="C17" s="11">
        <v>2019</v>
      </c>
      <c r="D17" s="11" t="s">
        <v>29</v>
      </c>
      <c r="E17" s="40">
        <f>F17+G17+H17+I17+J17</f>
        <v>10</v>
      </c>
      <c r="F17" s="11"/>
      <c r="G17" s="11"/>
      <c r="H17" s="40"/>
      <c r="I17" s="5"/>
      <c r="J17" s="40">
        <v>10</v>
      </c>
      <c r="K17" s="5"/>
      <c r="L17" s="5"/>
    </row>
    <row r="18" spans="1:12" s="14" customFormat="1" ht="51" customHeight="1" x14ac:dyDescent="0.25">
      <c r="A18" s="54" t="s">
        <v>23</v>
      </c>
      <c r="B18" s="53" t="s">
        <v>172</v>
      </c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s="14" customFormat="1" ht="50.25" customHeight="1" x14ac:dyDescent="0.25">
      <c r="A19" s="54" t="s">
        <v>24</v>
      </c>
      <c r="B19" s="53" t="s">
        <v>72</v>
      </c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s="14" customFormat="1" ht="43.5" customHeight="1" x14ac:dyDescent="0.25">
      <c r="A20" s="54" t="s">
        <v>142</v>
      </c>
      <c r="B20" s="53" t="s">
        <v>143</v>
      </c>
      <c r="C20" s="11">
        <v>2019</v>
      </c>
      <c r="D20" s="62" t="s">
        <v>29</v>
      </c>
      <c r="E20" s="39">
        <f>SUM(F20:J20)</f>
        <v>200</v>
      </c>
      <c r="F20" s="5"/>
      <c r="G20" s="5"/>
      <c r="H20" s="39">
        <v>200</v>
      </c>
      <c r="I20" s="5"/>
      <c r="J20" s="5"/>
      <c r="K20" s="5"/>
      <c r="L20" s="5"/>
    </row>
    <row r="21" spans="1:12" s="14" customFormat="1" ht="65.25" customHeight="1" x14ac:dyDescent="0.25">
      <c r="A21" s="5" t="s">
        <v>10</v>
      </c>
      <c r="B21" s="34" t="s">
        <v>75</v>
      </c>
      <c r="C21" s="5"/>
      <c r="D21" s="5"/>
      <c r="E21" s="39">
        <f t="shared" ref="E21:J21" si="3">E22+E23</f>
        <v>15</v>
      </c>
      <c r="F21" s="39">
        <f t="shared" si="3"/>
        <v>0</v>
      </c>
      <c r="G21" s="39">
        <f t="shared" si="3"/>
        <v>0</v>
      </c>
      <c r="H21" s="39">
        <f t="shared" si="3"/>
        <v>0</v>
      </c>
      <c r="I21" s="39">
        <f t="shared" si="3"/>
        <v>15</v>
      </c>
      <c r="J21" s="39">
        <f t="shared" si="3"/>
        <v>0</v>
      </c>
      <c r="K21" s="5"/>
      <c r="L21" s="5"/>
    </row>
    <row r="22" spans="1:12" s="14" customFormat="1" ht="30.75" customHeight="1" x14ac:dyDescent="0.25">
      <c r="A22" s="11" t="s">
        <v>76</v>
      </c>
      <c r="B22" s="55" t="s">
        <v>77</v>
      </c>
      <c r="C22" s="5"/>
      <c r="D22" s="5"/>
      <c r="E22" s="40">
        <f>F22+G22+H22+I22+J22</f>
        <v>0</v>
      </c>
      <c r="F22" s="11"/>
      <c r="G22" s="11"/>
      <c r="H22" s="40"/>
      <c r="I22" s="11"/>
      <c r="J22" s="5"/>
      <c r="K22" s="5"/>
      <c r="L22" s="5"/>
    </row>
    <row r="23" spans="1:12" s="14" customFormat="1" ht="52.5" customHeight="1" x14ac:dyDescent="0.25">
      <c r="A23" s="11" t="s">
        <v>78</v>
      </c>
      <c r="B23" s="31" t="s">
        <v>171</v>
      </c>
      <c r="C23" s="5"/>
      <c r="D23" s="105"/>
      <c r="E23" s="40">
        <f>F23+G23+H23+I23+J23</f>
        <v>15</v>
      </c>
      <c r="F23" s="11"/>
      <c r="G23" s="11"/>
      <c r="H23" s="11"/>
      <c r="I23" s="40">
        <v>15</v>
      </c>
      <c r="J23" s="5"/>
      <c r="K23" s="5"/>
      <c r="L23" s="5"/>
    </row>
    <row r="24" spans="1:12" s="14" customFormat="1" ht="63.75" customHeight="1" x14ac:dyDescent="0.25">
      <c r="A24" s="5" t="s">
        <v>18</v>
      </c>
      <c r="B24" s="34" t="s">
        <v>79</v>
      </c>
      <c r="C24" s="5"/>
      <c r="D24" s="5"/>
      <c r="E24" s="39">
        <f>SUM(E25:E28)</f>
        <v>1564.579</v>
      </c>
      <c r="F24" s="39">
        <f>SUM(F25:F28)</f>
        <v>0</v>
      </c>
      <c r="G24" s="39">
        <f>SUM(G25:G28)</f>
        <v>0</v>
      </c>
      <c r="H24" s="39">
        <f>SUM(H25:H28)</f>
        <v>490.97899999999998</v>
      </c>
      <c r="I24" s="39">
        <f>SUM(I25:I28)</f>
        <v>1073.5999999999999</v>
      </c>
      <c r="J24" s="39">
        <f>J25+J28</f>
        <v>0</v>
      </c>
      <c r="K24" s="5"/>
      <c r="L24" s="5"/>
    </row>
    <row r="25" spans="1:12" s="79" customFormat="1" ht="61.5" customHeight="1" x14ac:dyDescent="0.25">
      <c r="A25" s="60" t="s">
        <v>80</v>
      </c>
      <c r="B25" s="31" t="s">
        <v>153</v>
      </c>
      <c r="C25" s="60">
        <v>2019</v>
      </c>
      <c r="D25" s="33" t="s">
        <v>40</v>
      </c>
      <c r="E25" s="44">
        <f t="shared" ref="E25:E33" si="4">SUM(F25:J25)</f>
        <v>303.2</v>
      </c>
      <c r="F25" s="44"/>
      <c r="G25" s="44"/>
      <c r="H25" s="44"/>
      <c r="I25" s="44">
        <v>303.2</v>
      </c>
      <c r="J25" s="44"/>
      <c r="K25" s="32" t="s">
        <v>151</v>
      </c>
      <c r="L25" s="36">
        <v>186</v>
      </c>
    </row>
    <row r="26" spans="1:12" s="79" customFormat="1" ht="51" customHeight="1" x14ac:dyDescent="0.25">
      <c r="A26" s="60" t="s">
        <v>152</v>
      </c>
      <c r="B26" s="31" t="s">
        <v>160</v>
      </c>
      <c r="C26" s="60">
        <v>2019</v>
      </c>
      <c r="D26" s="33" t="s">
        <v>29</v>
      </c>
      <c r="E26" s="44">
        <f t="shared" si="4"/>
        <v>283.62299999999999</v>
      </c>
      <c r="F26" s="44"/>
      <c r="G26" s="44"/>
      <c r="H26" s="44">
        <v>283.62299999999999</v>
      </c>
      <c r="I26" s="44"/>
      <c r="J26" s="44"/>
      <c r="K26" s="32"/>
      <c r="L26" s="36"/>
    </row>
    <row r="27" spans="1:12" s="79" customFormat="1" ht="58.5" customHeight="1" x14ac:dyDescent="0.25">
      <c r="A27" s="60" t="s">
        <v>155</v>
      </c>
      <c r="B27" s="31" t="s">
        <v>156</v>
      </c>
      <c r="C27" s="60">
        <v>2019</v>
      </c>
      <c r="D27" s="33" t="s">
        <v>29</v>
      </c>
      <c r="E27" s="44">
        <f t="shared" si="4"/>
        <v>207.35599999999999</v>
      </c>
      <c r="F27" s="44"/>
      <c r="G27" s="44"/>
      <c r="H27" s="44">
        <v>207.35599999999999</v>
      </c>
      <c r="I27" s="44"/>
      <c r="J27" s="44"/>
      <c r="K27" s="32"/>
      <c r="L27" s="36"/>
    </row>
    <row r="28" spans="1:12" s="79" customFormat="1" ht="61.5" customHeight="1" x14ac:dyDescent="0.25">
      <c r="A28" s="60" t="s">
        <v>159</v>
      </c>
      <c r="B28" s="31" t="s">
        <v>168</v>
      </c>
      <c r="C28" s="60">
        <v>2019</v>
      </c>
      <c r="D28" s="33" t="s">
        <v>154</v>
      </c>
      <c r="E28" s="44">
        <f t="shared" si="4"/>
        <v>770.4</v>
      </c>
      <c r="F28" s="44"/>
      <c r="G28" s="44"/>
      <c r="H28" s="44"/>
      <c r="I28" s="44">
        <v>770.4</v>
      </c>
      <c r="J28" s="44"/>
      <c r="K28" s="32" t="s">
        <v>151</v>
      </c>
      <c r="L28" s="36">
        <v>276</v>
      </c>
    </row>
    <row r="29" spans="1:12" s="14" customFormat="1" ht="60" customHeight="1" x14ac:dyDescent="0.25">
      <c r="A29" s="5" t="s">
        <v>33</v>
      </c>
      <c r="B29" s="34" t="s">
        <v>81</v>
      </c>
      <c r="C29" s="5"/>
      <c r="D29" s="5"/>
      <c r="E29" s="39">
        <f t="shared" si="4"/>
        <v>1229.5999999999999</v>
      </c>
      <c r="F29" s="39">
        <f>SUM(F30:F33)</f>
        <v>0</v>
      </c>
      <c r="G29" s="39">
        <f>SUM(G30:G33)</f>
        <v>0</v>
      </c>
      <c r="H29" s="39">
        <f>SUM(H30:H33)</f>
        <v>1009.5</v>
      </c>
      <c r="I29" s="39">
        <f>SUM(I30:I33)</f>
        <v>220.1</v>
      </c>
      <c r="J29" s="39">
        <f>SUM(J30:J33)</f>
        <v>0</v>
      </c>
      <c r="K29" s="5"/>
      <c r="L29" s="5"/>
    </row>
    <row r="30" spans="1:12" s="14" customFormat="1" ht="63.75" customHeight="1" x14ac:dyDescent="0.25">
      <c r="A30" s="98" t="s">
        <v>25</v>
      </c>
      <c r="B30" s="31" t="s">
        <v>39</v>
      </c>
      <c r="C30" s="60">
        <v>2019</v>
      </c>
      <c r="D30" s="33" t="s">
        <v>42</v>
      </c>
      <c r="E30" s="99">
        <f t="shared" si="4"/>
        <v>840.1</v>
      </c>
      <c r="F30" s="99"/>
      <c r="G30" s="99"/>
      <c r="H30" s="99">
        <v>620</v>
      </c>
      <c r="I30" s="99">
        <v>220.1</v>
      </c>
      <c r="J30" s="60"/>
      <c r="K30" s="33" t="s">
        <v>38</v>
      </c>
      <c r="L30" s="33">
        <v>750</v>
      </c>
    </row>
    <row r="31" spans="1:12" s="14" customFormat="1" ht="60.75" customHeight="1" x14ac:dyDescent="0.25">
      <c r="A31" s="98" t="s">
        <v>146</v>
      </c>
      <c r="B31" s="31" t="s">
        <v>158</v>
      </c>
      <c r="C31" s="60">
        <v>2019</v>
      </c>
      <c r="D31" s="33" t="s">
        <v>29</v>
      </c>
      <c r="E31" s="99">
        <f t="shared" si="4"/>
        <v>334.5</v>
      </c>
      <c r="F31" s="99"/>
      <c r="G31" s="99"/>
      <c r="H31" s="99">
        <v>334.5</v>
      </c>
      <c r="I31" s="99"/>
      <c r="J31" s="60"/>
      <c r="K31" s="33"/>
      <c r="L31" s="33"/>
    </row>
    <row r="32" spans="1:12" s="14" customFormat="1" ht="36" customHeight="1" x14ac:dyDescent="0.25">
      <c r="A32" s="98" t="s">
        <v>148</v>
      </c>
      <c r="B32" s="31" t="s">
        <v>147</v>
      </c>
      <c r="C32" s="60">
        <v>2019</v>
      </c>
      <c r="D32" s="33" t="s">
        <v>29</v>
      </c>
      <c r="E32" s="99">
        <f t="shared" si="4"/>
        <v>5</v>
      </c>
      <c r="F32" s="99"/>
      <c r="G32" s="99"/>
      <c r="H32" s="99">
        <v>5</v>
      </c>
      <c r="I32" s="99"/>
      <c r="J32" s="60"/>
      <c r="K32" s="33" t="s">
        <v>27</v>
      </c>
      <c r="L32" s="33">
        <v>5</v>
      </c>
    </row>
    <row r="33" spans="1:12" s="14" customFormat="1" ht="33" customHeight="1" x14ac:dyDescent="0.25">
      <c r="A33" s="98" t="s">
        <v>157</v>
      </c>
      <c r="B33" s="31" t="s">
        <v>149</v>
      </c>
      <c r="C33" s="60">
        <v>2019</v>
      </c>
      <c r="D33" s="33" t="s">
        <v>29</v>
      </c>
      <c r="E33" s="99">
        <f t="shared" si="4"/>
        <v>50</v>
      </c>
      <c r="F33" s="99"/>
      <c r="G33" s="99"/>
      <c r="H33" s="99">
        <v>50</v>
      </c>
      <c r="I33" s="99"/>
      <c r="J33" s="60"/>
      <c r="K33" s="33"/>
      <c r="L33" s="33"/>
    </row>
    <row r="34" spans="1:12" s="14" customFormat="1" ht="40.5" customHeight="1" x14ac:dyDescent="0.25">
      <c r="A34" s="5" t="s">
        <v>34</v>
      </c>
      <c r="B34" s="34" t="s">
        <v>82</v>
      </c>
      <c r="C34" s="5"/>
      <c r="D34" s="5"/>
      <c r="E34" s="39">
        <f t="shared" ref="E34:J34" si="5">E35+E41+E43+E49+E50+E52+E58+E63+E64</f>
        <v>32606.537</v>
      </c>
      <c r="F34" s="39">
        <f t="shared" si="5"/>
        <v>0</v>
      </c>
      <c r="G34" s="39">
        <f t="shared" si="5"/>
        <v>0</v>
      </c>
      <c r="H34" s="39">
        <f t="shared" si="5"/>
        <v>32606.537</v>
      </c>
      <c r="I34" s="39">
        <f t="shared" si="5"/>
        <v>0</v>
      </c>
      <c r="J34" s="39">
        <f t="shared" si="5"/>
        <v>0</v>
      </c>
      <c r="K34" s="5"/>
      <c r="L34" s="5"/>
    </row>
    <row r="35" spans="1:12" s="14" customFormat="1" ht="54.75" customHeight="1" x14ac:dyDescent="0.2">
      <c r="A35" s="5" t="s">
        <v>83</v>
      </c>
      <c r="B35" s="67" t="s">
        <v>84</v>
      </c>
      <c r="C35" s="5"/>
      <c r="D35" s="5"/>
      <c r="E35" s="39">
        <f t="shared" ref="E35:J35" si="6">SUM(E36:E40)</f>
        <v>10959.594000000001</v>
      </c>
      <c r="F35" s="39">
        <f t="shared" si="6"/>
        <v>0</v>
      </c>
      <c r="G35" s="39">
        <f t="shared" si="6"/>
        <v>0</v>
      </c>
      <c r="H35" s="39">
        <f t="shared" si="6"/>
        <v>10959.594000000001</v>
      </c>
      <c r="I35" s="39">
        <f t="shared" si="6"/>
        <v>0</v>
      </c>
      <c r="J35" s="39">
        <f t="shared" si="6"/>
        <v>0</v>
      </c>
      <c r="K35" s="5"/>
      <c r="L35" s="5"/>
    </row>
    <row r="36" spans="1:12" s="79" customFormat="1" ht="45" customHeight="1" x14ac:dyDescent="0.25">
      <c r="A36" s="100" t="s">
        <v>85</v>
      </c>
      <c r="B36" s="31" t="s">
        <v>44</v>
      </c>
      <c r="C36" s="41">
        <v>2019</v>
      </c>
      <c r="D36" s="42" t="s">
        <v>29</v>
      </c>
      <c r="E36" s="44">
        <f>SUM(F36:J36)</f>
        <v>4906</v>
      </c>
      <c r="F36" s="44"/>
      <c r="G36" s="44"/>
      <c r="H36" s="44">
        <v>4906</v>
      </c>
      <c r="I36" s="44"/>
      <c r="J36" s="44"/>
      <c r="K36" s="32" t="s">
        <v>31</v>
      </c>
      <c r="L36" s="36">
        <v>9780</v>
      </c>
    </row>
    <row r="37" spans="1:12" s="79" customFormat="1" ht="45" customHeight="1" x14ac:dyDescent="0.25">
      <c r="A37" s="100" t="s">
        <v>86</v>
      </c>
      <c r="B37" s="31" t="s">
        <v>132</v>
      </c>
      <c r="C37" s="41">
        <v>2019</v>
      </c>
      <c r="D37" s="42" t="s">
        <v>29</v>
      </c>
      <c r="E37" s="44">
        <f>SUM(F37:J37)</f>
        <v>846</v>
      </c>
      <c r="F37" s="44"/>
      <c r="G37" s="44"/>
      <c r="H37" s="44">
        <v>846</v>
      </c>
      <c r="I37" s="44"/>
      <c r="J37" s="44"/>
      <c r="K37" s="32" t="s">
        <v>31</v>
      </c>
      <c r="L37" s="36">
        <v>6000</v>
      </c>
    </row>
    <row r="38" spans="1:12" s="79" customFormat="1" ht="45" customHeight="1" x14ac:dyDescent="0.25">
      <c r="A38" s="100" t="s">
        <v>87</v>
      </c>
      <c r="B38" s="31" t="s">
        <v>133</v>
      </c>
      <c r="C38" s="41">
        <v>2019</v>
      </c>
      <c r="D38" s="42" t="s">
        <v>29</v>
      </c>
      <c r="E38" s="44">
        <f>SUM(F38:J38)</f>
        <v>248</v>
      </c>
      <c r="F38" s="44"/>
      <c r="G38" s="44"/>
      <c r="H38" s="44">
        <v>248</v>
      </c>
      <c r="I38" s="44"/>
      <c r="J38" s="44"/>
      <c r="K38" s="32"/>
      <c r="L38" s="36"/>
    </row>
    <row r="39" spans="1:12" s="79" customFormat="1" ht="45" customHeight="1" x14ac:dyDescent="0.25">
      <c r="A39" s="100" t="s">
        <v>163</v>
      </c>
      <c r="B39" s="31" t="s">
        <v>167</v>
      </c>
      <c r="C39" s="41">
        <v>2019</v>
      </c>
      <c r="D39" s="42" t="s">
        <v>29</v>
      </c>
      <c r="E39" s="44">
        <f>SUM(F39:J39)</f>
        <v>4471.3670000000002</v>
      </c>
      <c r="F39" s="44"/>
      <c r="G39" s="44"/>
      <c r="H39" s="44">
        <v>4471.3670000000002</v>
      </c>
      <c r="I39" s="44"/>
      <c r="J39" s="44"/>
      <c r="K39" s="32"/>
      <c r="L39" s="36"/>
    </row>
    <row r="40" spans="1:12" s="79" customFormat="1" ht="76.5" customHeight="1" x14ac:dyDescent="0.25">
      <c r="A40" s="100" t="s">
        <v>166</v>
      </c>
      <c r="B40" s="31" t="s">
        <v>164</v>
      </c>
      <c r="C40" s="41">
        <v>2019</v>
      </c>
      <c r="D40" s="42" t="s">
        <v>29</v>
      </c>
      <c r="E40" s="44">
        <f>SUM(F40:J40)</f>
        <v>488.22699999999998</v>
      </c>
      <c r="F40" s="44"/>
      <c r="G40" s="44"/>
      <c r="H40" s="44">
        <v>488.22699999999998</v>
      </c>
      <c r="I40" s="44"/>
      <c r="J40" s="44"/>
      <c r="K40" s="32"/>
      <c r="L40" s="36"/>
    </row>
    <row r="41" spans="1:12" s="14" customFormat="1" ht="59.25" customHeight="1" x14ac:dyDescent="0.25">
      <c r="A41" s="5" t="s">
        <v>88</v>
      </c>
      <c r="B41" s="68" t="s">
        <v>89</v>
      </c>
      <c r="C41" s="5"/>
      <c r="D41" s="5"/>
      <c r="E41" s="39">
        <f t="shared" ref="E41:J41" si="7">E42</f>
        <v>500</v>
      </c>
      <c r="F41" s="39">
        <f t="shared" si="7"/>
        <v>0</v>
      </c>
      <c r="G41" s="39">
        <f t="shared" si="7"/>
        <v>0</v>
      </c>
      <c r="H41" s="39">
        <f t="shared" si="7"/>
        <v>500</v>
      </c>
      <c r="I41" s="39">
        <f t="shared" si="7"/>
        <v>0</v>
      </c>
      <c r="J41" s="39">
        <f t="shared" si="7"/>
        <v>0</v>
      </c>
      <c r="K41" s="5"/>
      <c r="L41" s="5"/>
    </row>
    <row r="42" spans="1:12" s="79" customFormat="1" ht="28.5" customHeight="1" x14ac:dyDescent="0.25">
      <c r="A42" s="101" t="s">
        <v>121</v>
      </c>
      <c r="B42" s="102" t="s">
        <v>134</v>
      </c>
      <c r="C42" s="41">
        <v>2019</v>
      </c>
      <c r="D42" s="33" t="s">
        <v>28</v>
      </c>
      <c r="E42" s="44">
        <f>SUM(F42:J42)</f>
        <v>500</v>
      </c>
      <c r="F42" s="35"/>
      <c r="G42" s="35"/>
      <c r="H42" s="44">
        <v>500</v>
      </c>
      <c r="I42" s="35"/>
      <c r="J42" s="35"/>
      <c r="K42" s="41" t="s">
        <v>38</v>
      </c>
      <c r="L42" s="41">
        <v>726</v>
      </c>
    </row>
    <row r="43" spans="1:12" s="14" customFormat="1" ht="44.25" customHeight="1" x14ac:dyDescent="0.2">
      <c r="A43" s="5" t="s">
        <v>90</v>
      </c>
      <c r="B43" s="67" t="s">
        <v>91</v>
      </c>
      <c r="C43" s="5"/>
      <c r="D43" s="5"/>
      <c r="E43" s="39">
        <f t="shared" ref="E43:J43" si="8">E44+E45+E46+E47+E48</f>
        <v>6287.3179999999993</v>
      </c>
      <c r="F43" s="39">
        <f t="shared" si="8"/>
        <v>0</v>
      </c>
      <c r="G43" s="39">
        <f t="shared" si="8"/>
        <v>0</v>
      </c>
      <c r="H43" s="39">
        <f t="shared" si="8"/>
        <v>6287.3179999999993</v>
      </c>
      <c r="I43" s="39">
        <f t="shared" si="8"/>
        <v>0</v>
      </c>
      <c r="J43" s="39">
        <f t="shared" si="8"/>
        <v>0</v>
      </c>
      <c r="K43" s="5"/>
      <c r="L43" s="5"/>
    </row>
    <row r="44" spans="1:12" s="79" customFormat="1" ht="47.25" customHeight="1" x14ac:dyDescent="0.25">
      <c r="A44" s="101" t="s">
        <v>92</v>
      </c>
      <c r="B44" s="31" t="s">
        <v>135</v>
      </c>
      <c r="C44" s="41">
        <v>2019</v>
      </c>
      <c r="D44" s="33" t="s">
        <v>28</v>
      </c>
      <c r="E44" s="44">
        <f>SUM(F44:J44)</f>
        <v>1351.865</v>
      </c>
      <c r="F44" s="43"/>
      <c r="G44" s="43"/>
      <c r="H44" s="44">
        <v>1351.865</v>
      </c>
      <c r="I44" s="43"/>
      <c r="J44" s="43"/>
      <c r="K44" s="32" t="s">
        <v>37</v>
      </c>
      <c r="L44" s="36"/>
    </row>
    <row r="45" spans="1:12" s="79" customFormat="1" ht="80.25" customHeight="1" x14ac:dyDescent="0.25">
      <c r="A45" s="101" t="s">
        <v>93</v>
      </c>
      <c r="B45" s="31" t="s">
        <v>136</v>
      </c>
      <c r="C45" s="41">
        <v>2019</v>
      </c>
      <c r="D45" s="33" t="s">
        <v>28</v>
      </c>
      <c r="E45" s="44">
        <f>SUM(F45:J45)</f>
        <v>1645</v>
      </c>
      <c r="F45" s="43"/>
      <c r="G45" s="43"/>
      <c r="H45" s="44">
        <v>1645</v>
      </c>
      <c r="I45" s="43"/>
      <c r="J45" s="43"/>
      <c r="K45" s="32" t="s">
        <v>30</v>
      </c>
      <c r="L45" s="77">
        <v>51.393000000000001</v>
      </c>
    </row>
    <row r="46" spans="1:12" s="79" customFormat="1" ht="66" customHeight="1" x14ac:dyDescent="0.25">
      <c r="A46" s="101" t="s">
        <v>94</v>
      </c>
      <c r="B46" s="31" t="s">
        <v>137</v>
      </c>
      <c r="C46" s="41">
        <v>2019</v>
      </c>
      <c r="D46" s="33" t="s">
        <v>29</v>
      </c>
      <c r="E46" s="44">
        <f>SUM(F46:J46)</f>
        <v>3275.453</v>
      </c>
      <c r="F46" s="43"/>
      <c r="G46" s="43"/>
      <c r="H46" s="44">
        <v>3275.453</v>
      </c>
      <c r="I46" s="43"/>
      <c r="J46" s="43"/>
      <c r="K46" s="32" t="s">
        <v>30</v>
      </c>
      <c r="L46" s="36">
        <v>10.16</v>
      </c>
    </row>
    <row r="47" spans="1:12" s="79" customFormat="1" ht="38.25" customHeight="1" x14ac:dyDescent="0.25">
      <c r="A47" s="101" t="s">
        <v>95</v>
      </c>
      <c r="B47" s="31" t="s">
        <v>45</v>
      </c>
      <c r="C47" s="41">
        <v>2019</v>
      </c>
      <c r="D47" s="33" t="s">
        <v>29</v>
      </c>
      <c r="E47" s="44">
        <f>SUM(F47:J47)</f>
        <v>5</v>
      </c>
      <c r="F47" s="43"/>
      <c r="G47" s="43"/>
      <c r="H47" s="44">
        <v>5</v>
      </c>
      <c r="I47" s="43"/>
      <c r="J47" s="43"/>
      <c r="K47" s="32"/>
      <c r="L47" s="36"/>
    </row>
    <row r="48" spans="1:12" s="79" customFormat="1" ht="38.25" customHeight="1" x14ac:dyDescent="0.25">
      <c r="A48" s="101" t="s">
        <v>96</v>
      </c>
      <c r="B48" s="31" t="s">
        <v>43</v>
      </c>
      <c r="C48" s="41">
        <v>2019</v>
      </c>
      <c r="D48" s="33" t="s">
        <v>29</v>
      </c>
      <c r="E48" s="44">
        <f>SUM(F48:J48)</f>
        <v>10</v>
      </c>
      <c r="F48" s="43"/>
      <c r="G48" s="43"/>
      <c r="H48" s="44">
        <v>10</v>
      </c>
      <c r="I48" s="43"/>
      <c r="J48" s="43"/>
      <c r="K48" s="32"/>
      <c r="L48" s="36"/>
    </row>
    <row r="49" spans="1:12" s="14" customFormat="1" ht="42" customHeight="1" x14ac:dyDescent="0.2">
      <c r="A49" s="35" t="s">
        <v>97</v>
      </c>
      <c r="B49" s="67" t="s">
        <v>98</v>
      </c>
      <c r="C49" s="35"/>
      <c r="D49" s="35"/>
      <c r="E49" s="40"/>
      <c r="F49" s="35"/>
      <c r="G49" s="35"/>
      <c r="H49" s="35"/>
      <c r="I49" s="35"/>
      <c r="J49" s="35"/>
      <c r="K49" s="35"/>
      <c r="L49" s="35"/>
    </row>
    <row r="50" spans="1:12" s="14" customFormat="1" ht="81.75" customHeight="1" x14ac:dyDescent="0.25">
      <c r="A50" s="5" t="s">
        <v>99</v>
      </c>
      <c r="B50" s="68" t="s">
        <v>100</v>
      </c>
      <c r="C50" s="5"/>
      <c r="D50" s="5"/>
      <c r="E50" s="39">
        <f>E51</f>
        <v>25</v>
      </c>
      <c r="F50" s="5"/>
      <c r="G50" s="5"/>
      <c r="H50" s="39">
        <f>H51</f>
        <v>25</v>
      </c>
      <c r="I50" s="5"/>
      <c r="J50" s="5"/>
      <c r="K50" s="5"/>
      <c r="L50" s="5"/>
    </row>
    <row r="51" spans="1:12" s="79" customFormat="1" ht="42" customHeight="1" x14ac:dyDescent="0.25">
      <c r="A51" s="101" t="s">
        <v>103</v>
      </c>
      <c r="B51" s="31" t="s">
        <v>138</v>
      </c>
      <c r="C51" s="41">
        <v>2019</v>
      </c>
      <c r="D51" s="42" t="s">
        <v>29</v>
      </c>
      <c r="E51" s="44">
        <f>SUM(F51:J51)</f>
        <v>25</v>
      </c>
      <c r="F51" s="43"/>
      <c r="G51" s="43"/>
      <c r="H51" s="44">
        <v>25</v>
      </c>
      <c r="I51" s="43"/>
      <c r="J51" s="43"/>
      <c r="K51" s="32"/>
      <c r="L51" s="36"/>
    </row>
    <row r="52" spans="1:12" s="14" customFormat="1" ht="45.75" customHeight="1" x14ac:dyDescent="0.25">
      <c r="A52" s="5" t="s">
        <v>101</v>
      </c>
      <c r="B52" s="68" t="s">
        <v>102</v>
      </c>
      <c r="C52" s="5"/>
      <c r="D52" s="5"/>
      <c r="E52" s="39">
        <f t="shared" ref="E52:J52" si="9">SUM(E53:E57)</f>
        <v>11370</v>
      </c>
      <c r="F52" s="39">
        <f t="shared" si="9"/>
        <v>0</v>
      </c>
      <c r="G52" s="39">
        <f t="shared" si="9"/>
        <v>0</v>
      </c>
      <c r="H52" s="39">
        <f t="shared" si="9"/>
        <v>11370</v>
      </c>
      <c r="I52" s="39">
        <f t="shared" si="9"/>
        <v>0</v>
      </c>
      <c r="J52" s="39">
        <f t="shared" si="9"/>
        <v>0</v>
      </c>
      <c r="K52" s="5"/>
      <c r="L52" s="5"/>
    </row>
    <row r="53" spans="1:12" s="79" customFormat="1" ht="45" customHeight="1" x14ac:dyDescent="0.25">
      <c r="A53" s="101" t="s">
        <v>104</v>
      </c>
      <c r="B53" s="31" t="s">
        <v>139</v>
      </c>
      <c r="C53" s="41">
        <v>2019</v>
      </c>
      <c r="D53" s="33" t="s">
        <v>28</v>
      </c>
      <c r="E53" s="44">
        <f>SUM(F53:J53)</f>
        <v>500</v>
      </c>
      <c r="F53" s="43"/>
      <c r="G53" s="43"/>
      <c r="H53" s="44">
        <v>500</v>
      </c>
      <c r="I53" s="43"/>
      <c r="J53" s="43"/>
      <c r="K53" s="32" t="s">
        <v>27</v>
      </c>
      <c r="L53" s="36">
        <v>8</v>
      </c>
    </row>
    <row r="54" spans="1:12" s="79" customFormat="1" ht="47.25" customHeight="1" x14ac:dyDescent="0.25">
      <c r="A54" s="101" t="s">
        <v>105</v>
      </c>
      <c r="B54" s="31" t="s">
        <v>123</v>
      </c>
      <c r="C54" s="41">
        <v>2019</v>
      </c>
      <c r="D54" s="33" t="s">
        <v>28</v>
      </c>
      <c r="E54" s="44">
        <f>SUM(F54:J54)</f>
        <v>4365</v>
      </c>
      <c r="F54" s="43"/>
      <c r="G54" s="43"/>
      <c r="H54" s="44">
        <v>4365</v>
      </c>
      <c r="I54" s="43"/>
      <c r="J54" s="43"/>
      <c r="K54" s="32" t="s">
        <v>122</v>
      </c>
      <c r="L54" s="103">
        <v>5732.91</v>
      </c>
    </row>
    <row r="55" spans="1:12" s="79" customFormat="1" ht="48.75" customHeight="1" x14ac:dyDescent="0.25">
      <c r="A55" s="101" t="s">
        <v>106</v>
      </c>
      <c r="B55" s="31" t="s">
        <v>140</v>
      </c>
      <c r="C55" s="41">
        <v>2019</v>
      </c>
      <c r="D55" s="33" t="s">
        <v>28</v>
      </c>
      <c r="E55" s="44">
        <f>SUM(F55:J55)</f>
        <v>1060</v>
      </c>
      <c r="F55" s="43"/>
      <c r="G55" s="43"/>
      <c r="H55" s="44">
        <v>1060</v>
      </c>
      <c r="I55" s="43"/>
      <c r="J55" s="43"/>
      <c r="K55" s="32" t="s">
        <v>31</v>
      </c>
      <c r="L55" s="36">
        <v>805870</v>
      </c>
    </row>
    <row r="56" spans="1:12" s="79" customFormat="1" ht="48" customHeight="1" x14ac:dyDescent="0.25">
      <c r="A56" s="101" t="s">
        <v>107</v>
      </c>
      <c r="B56" s="31" t="s">
        <v>124</v>
      </c>
      <c r="C56" s="41">
        <v>2019</v>
      </c>
      <c r="D56" s="33" t="s">
        <v>28</v>
      </c>
      <c r="E56" s="44">
        <f>SUM(F56:J56)</f>
        <v>3930</v>
      </c>
      <c r="F56" s="43"/>
      <c r="G56" s="43"/>
      <c r="H56" s="44">
        <v>3930</v>
      </c>
      <c r="I56" s="43"/>
      <c r="J56" s="43"/>
      <c r="K56" s="32"/>
      <c r="L56" s="36"/>
    </row>
    <row r="57" spans="1:12" s="79" customFormat="1" ht="42" customHeight="1" x14ac:dyDescent="0.25">
      <c r="A57" s="101" t="s">
        <v>108</v>
      </c>
      <c r="B57" s="31" t="s">
        <v>141</v>
      </c>
      <c r="C57" s="41">
        <v>2019</v>
      </c>
      <c r="D57" s="33" t="s">
        <v>28</v>
      </c>
      <c r="E57" s="44">
        <f>SUM(F57:J57)</f>
        <v>1515</v>
      </c>
      <c r="F57" s="43"/>
      <c r="G57" s="43"/>
      <c r="H57" s="44">
        <v>1515</v>
      </c>
      <c r="I57" s="43"/>
      <c r="J57" s="43"/>
      <c r="K57" s="32" t="s">
        <v>27</v>
      </c>
      <c r="L57" s="36">
        <v>32037</v>
      </c>
    </row>
    <row r="58" spans="1:12" s="14" customFormat="1" ht="42" customHeight="1" x14ac:dyDescent="0.2">
      <c r="A58" s="5" t="s">
        <v>109</v>
      </c>
      <c r="B58" s="69" t="s">
        <v>110</v>
      </c>
      <c r="C58" s="35"/>
      <c r="D58" s="70"/>
      <c r="E58" s="43">
        <f t="shared" ref="E58:J58" si="10">SUM(E59:E62)</f>
        <v>2809.625</v>
      </c>
      <c r="F58" s="43">
        <f t="shared" si="10"/>
        <v>0</v>
      </c>
      <c r="G58" s="43">
        <f t="shared" si="10"/>
        <v>0</v>
      </c>
      <c r="H58" s="43">
        <f t="shared" si="10"/>
        <v>2809.625</v>
      </c>
      <c r="I58" s="43">
        <f t="shared" si="10"/>
        <v>0</v>
      </c>
      <c r="J58" s="43">
        <f t="shared" si="10"/>
        <v>0</v>
      </c>
      <c r="K58" s="71"/>
      <c r="L58" s="72"/>
    </row>
    <row r="59" spans="1:12" s="79" customFormat="1" ht="62.25" customHeight="1" x14ac:dyDescent="0.25">
      <c r="A59" s="101" t="s">
        <v>111</v>
      </c>
      <c r="B59" s="31" t="s">
        <v>150</v>
      </c>
      <c r="C59" s="41">
        <v>2019</v>
      </c>
      <c r="D59" s="42" t="s">
        <v>29</v>
      </c>
      <c r="E59" s="44">
        <f>SUM(F59:J59)</f>
        <v>667</v>
      </c>
      <c r="F59" s="43"/>
      <c r="G59" s="43"/>
      <c r="H59" s="44">
        <v>667</v>
      </c>
      <c r="I59" s="43"/>
      <c r="J59" s="43"/>
      <c r="K59" s="32"/>
      <c r="L59" s="36"/>
    </row>
    <row r="60" spans="1:12" s="79" customFormat="1" ht="36.75" customHeight="1" x14ac:dyDescent="0.25">
      <c r="A60" s="101" t="s">
        <v>112</v>
      </c>
      <c r="B60" s="31" t="s">
        <v>125</v>
      </c>
      <c r="C60" s="41">
        <v>2019</v>
      </c>
      <c r="D60" s="42" t="s">
        <v>29</v>
      </c>
      <c r="E60" s="44">
        <f>SUM(F60:J60)</f>
        <v>1095.26</v>
      </c>
      <c r="F60" s="43"/>
      <c r="G60" s="43"/>
      <c r="H60" s="44">
        <v>1095.26</v>
      </c>
      <c r="I60" s="43"/>
      <c r="J60" s="43"/>
      <c r="K60" s="32" t="s">
        <v>27</v>
      </c>
      <c r="L60" s="36">
        <v>76</v>
      </c>
    </row>
    <row r="61" spans="1:12" s="79" customFormat="1" ht="46.5" customHeight="1" x14ac:dyDescent="0.25">
      <c r="A61" s="101" t="s">
        <v>113</v>
      </c>
      <c r="B61" s="31" t="s">
        <v>126</v>
      </c>
      <c r="C61" s="41">
        <v>2019</v>
      </c>
      <c r="D61" s="42" t="s">
        <v>29</v>
      </c>
      <c r="E61" s="44">
        <f>SUM(F61:J61)</f>
        <v>904.74</v>
      </c>
      <c r="F61" s="43"/>
      <c r="G61" s="43"/>
      <c r="H61" s="44">
        <v>904.74</v>
      </c>
      <c r="I61" s="43"/>
      <c r="J61" s="43"/>
      <c r="K61" s="32" t="s">
        <v>27</v>
      </c>
      <c r="L61" s="36">
        <v>76</v>
      </c>
    </row>
    <row r="62" spans="1:12" s="79" customFormat="1" ht="62.25" customHeight="1" x14ac:dyDescent="0.25">
      <c r="A62" s="101" t="s">
        <v>161</v>
      </c>
      <c r="B62" s="31" t="s">
        <v>162</v>
      </c>
      <c r="C62" s="41">
        <v>2019</v>
      </c>
      <c r="D62" s="42" t="s">
        <v>29</v>
      </c>
      <c r="E62" s="44">
        <f>SUM(F62:J62)</f>
        <v>142.625</v>
      </c>
      <c r="F62" s="43"/>
      <c r="G62" s="43"/>
      <c r="H62" s="44">
        <v>142.625</v>
      </c>
      <c r="I62" s="43"/>
      <c r="J62" s="43"/>
      <c r="K62" s="32"/>
      <c r="L62" s="36"/>
    </row>
    <row r="63" spans="1:12" s="14" customFormat="1" ht="31.5" customHeight="1" x14ac:dyDescent="0.2">
      <c r="A63" s="5" t="s">
        <v>114</v>
      </c>
      <c r="B63" s="69" t="s">
        <v>115</v>
      </c>
      <c r="C63" s="5"/>
      <c r="D63" s="5"/>
      <c r="E63" s="39">
        <f>F63+G63+H63+I63+J63</f>
        <v>0</v>
      </c>
      <c r="F63" s="39"/>
      <c r="G63" s="39"/>
      <c r="H63" s="39"/>
      <c r="I63" s="39"/>
      <c r="J63" s="39"/>
      <c r="K63" s="5"/>
      <c r="L63" s="5"/>
    </row>
    <row r="64" spans="1:12" s="14" customFormat="1" ht="42" customHeight="1" x14ac:dyDescent="0.25">
      <c r="A64" s="5" t="s">
        <v>116</v>
      </c>
      <c r="B64" s="73" t="s">
        <v>117</v>
      </c>
      <c r="C64" s="5"/>
      <c r="D64" s="5"/>
      <c r="E64" s="39">
        <f t="shared" ref="E64:J64" si="11">E65+E66+E67+E68+E69</f>
        <v>655</v>
      </c>
      <c r="F64" s="39">
        <f t="shared" si="11"/>
        <v>0</v>
      </c>
      <c r="G64" s="39">
        <f t="shared" si="11"/>
        <v>0</v>
      </c>
      <c r="H64" s="39">
        <f t="shared" si="11"/>
        <v>655</v>
      </c>
      <c r="I64" s="39">
        <f t="shared" si="11"/>
        <v>0</v>
      </c>
      <c r="J64" s="39">
        <f t="shared" si="11"/>
        <v>0</v>
      </c>
      <c r="K64" s="5"/>
      <c r="L64" s="5"/>
    </row>
    <row r="65" spans="1:12" s="1" customFormat="1" ht="44.25" customHeight="1" x14ac:dyDescent="0.2">
      <c r="A65" s="56" t="s">
        <v>118</v>
      </c>
      <c r="B65" s="31" t="s">
        <v>128</v>
      </c>
      <c r="C65" s="41">
        <v>2019</v>
      </c>
      <c r="D65" s="42" t="s">
        <v>29</v>
      </c>
      <c r="E65" s="44">
        <f>SUM(F65:J65)</f>
        <v>125</v>
      </c>
      <c r="F65" s="43"/>
      <c r="G65" s="43"/>
      <c r="H65" s="44">
        <v>125</v>
      </c>
      <c r="I65" s="43"/>
      <c r="J65" s="43"/>
      <c r="K65" s="32" t="s">
        <v>27</v>
      </c>
      <c r="L65" s="36">
        <v>8</v>
      </c>
    </row>
    <row r="66" spans="1:12" s="1" customFormat="1" ht="36" customHeight="1" x14ac:dyDescent="0.2">
      <c r="A66" s="56" t="s">
        <v>119</v>
      </c>
      <c r="B66" s="31" t="s">
        <v>127</v>
      </c>
      <c r="C66" s="41">
        <v>2019</v>
      </c>
      <c r="D66" s="42" t="s">
        <v>29</v>
      </c>
      <c r="E66" s="44">
        <f>SUM(F66:J66)</f>
        <v>260</v>
      </c>
      <c r="F66" s="44"/>
      <c r="G66" s="44"/>
      <c r="H66" s="44">
        <v>260</v>
      </c>
      <c r="I66" s="44"/>
      <c r="J66" s="43"/>
      <c r="K66" s="32"/>
      <c r="L66" s="36"/>
    </row>
    <row r="67" spans="1:12" s="1" customFormat="1" ht="48" customHeight="1" x14ac:dyDescent="0.2">
      <c r="A67" s="56" t="s">
        <v>144</v>
      </c>
      <c r="B67" s="31" t="s">
        <v>129</v>
      </c>
      <c r="C67" s="41">
        <v>2019</v>
      </c>
      <c r="D67" s="42" t="s">
        <v>29</v>
      </c>
      <c r="E67" s="44">
        <f>SUM(F67:J67)</f>
        <v>170</v>
      </c>
      <c r="F67" s="43"/>
      <c r="G67" s="43"/>
      <c r="H67" s="44">
        <v>170</v>
      </c>
      <c r="I67" s="43"/>
      <c r="J67" s="43"/>
      <c r="K67" s="32"/>
      <c r="L67" s="36"/>
    </row>
    <row r="68" spans="1:12" s="1" customFormat="1" ht="48" customHeight="1" x14ac:dyDescent="0.2">
      <c r="A68" s="56" t="s">
        <v>145</v>
      </c>
      <c r="B68" s="21" t="s">
        <v>130</v>
      </c>
      <c r="C68" s="41">
        <v>2019</v>
      </c>
      <c r="D68" s="6" t="s">
        <v>28</v>
      </c>
      <c r="E68" s="40">
        <f>SUM(F68:J68)</f>
        <v>50</v>
      </c>
      <c r="F68" s="39"/>
      <c r="G68" s="39"/>
      <c r="H68" s="40">
        <v>50</v>
      </c>
      <c r="I68" s="39"/>
      <c r="J68" s="39"/>
      <c r="K68" s="13"/>
      <c r="L68" s="12"/>
    </row>
    <row r="69" spans="1:12" s="1" customFormat="1" ht="45.75" customHeight="1" x14ac:dyDescent="0.2">
      <c r="A69" s="56" t="s">
        <v>120</v>
      </c>
      <c r="B69" s="21" t="s">
        <v>131</v>
      </c>
      <c r="C69" s="41">
        <v>2019</v>
      </c>
      <c r="D69" s="6" t="s">
        <v>28</v>
      </c>
      <c r="E69" s="40">
        <f>SUM(F69:J69)</f>
        <v>50</v>
      </c>
      <c r="F69" s="39"/>
      <c r="G69" s="39"/>
      <c r="H69" s="40">
        <v>50</v>
      </c>
      <c r="I69" s="39"/>
      <c r="J69" s="39"/>
      <c r="K69" s="13"/>
      <c r="L69" s="12"/>
    </row>
    <row r="70" spans="1:12" s="57" customFormat="1" ht="15" customHeight="1" x14ac:dyDescent="0.2">
      <c r="A70" s="141"/>
      <c r="B70" s="141"/>
      <c r="C70" s="141"/>
      <c r="D70" s="141"/>
      <c r="E70" s="141"/>
      <c r="F70" s="141"/>
      <c r="G70" s="141"/>
      <c r="H70" s="141"/>
      <c r="I70" s="141"/>
      <c r="J70" s="141"/>
      <c r="K70" s="141"/>
      <c r="L70" s="141"/>
    </row>
    <row r="71" spans="1:12" s="57" customFormat="1" ht="116.25" customHeight="1" x14ac:dyDescent="0.2">
      <c r="A71" s="63" t="s">
        <v>9</v>
      </c>
      <c r="B71" s="104" t="s">
        <v>46</v>
      </c>
      <c r="C71" s="11">
        <v>2019</v>
      </c>
      <c r="D71" s="11" t="s">
        <v>29</v>
      </c>
      <c r="E71" s="64">
        <f>SUM(F71:J71)</f>
        <v>900</v>
      </c>
      <c r="F71" s="65"/>
      <c r="G71" s="65"/>
      <c r="H71" s="74">
        <v>900</v>
      </c>
      <c r="I71" s="65"/>
      <c r="J71" s="65"/>
      <c r="K71" s="6"/>
      <c r="L71" s="6"/>
    </row>
    <row r="72" spans="1:12" s="109" customFormat="1" ht="14.25" x14ac:dyDescent="0.2">
      <c r="A72" s="106"/>
      <c r="B72" s="34" t="s">
        <v>32</v>
      </c>
      <c r="C72" s="107"/>
      <c r="D72" s="107"/>
      <c r="E72" s="108">
        <f t="shared" ref="E72:J72" si="12">SUM(E71:E71)</f>
        <v>900</v>
      </c>
      <c r="F72" s="108">
        <f t="shared" si="12"/>
        <v>0</v>
      </c>
      <c r="G72" s="108">
        <f t="shared" si="12"/>
        <v>0</v>
      </c>
      <c r="H72" s="108">
        <f t="shared" si="12"/>
        <v>900</v>
      </c>
      <c r="I72" s="108">
        <f t="shared" si="12"/>
        <v>0</v>
      </c>
      <c r="J72" s="108">
        <f t="shared" si="12"/>
        <v>0</v>
      </c>
      <c r="K72" s="71"/>
      <c r="L72" s="70"/>
    </row>
    <row r="73" spans="1:12" s="116" customFormat="1" x14ac:dyDescent="0.25">
      <c r="A73" s="110"/>
      <c r="B73" s="111" t="s">
        <v>4</v>
      </c>
      <c r="C73" s="112"/>
      <c r="D73" s="112"/>
      <c r="E73" s="113">
        <f t="shared" ref="E73:J73" si="13">E9+E21+E24+E29+E34</f>
        <v>41698.733</v>
      </c>
      <c r="F73" s="113">
        <f t="shared" si="13"/>
        <v>0</v>
      </c>
      <c r="G73" s="113">
        <f t="shared" si="13"/>
        <v>0</v>
      </c>
      <c r="H73" s="113">
        <f t="shared" si="13"/>
        <v>35217.573000000004</v>
      </c>
      <c r="I73" s="113">
        <f t="shared" si="13"/>
        <v>6471.16</v>
      </c>
      <c r="J73" s="113">
        <f t="shared" si="13"/>
        <v>10</v>
      </c>
      <c r="K73" s="114"/>
      <c r="L73" s="115"/>
    </row>
    <row r="74" spans="1:12" s="1" customFormat="1" x14ac:dyDescent="0.2">
      <c r="A74" s="10"/>
      <c r="B74" s="22"/>
      <c r="C74" s="16"/>
      <c r="D74" s="16"/>
      <c r="E74" s="17"/>
      <c r="F74" s="17"/>
      <c r="G74" s="17"/>
      <c r="H74" s="28"/>
      <c r="I74" s="17"/>
      <c r="J74" s="17"/>
      <c r="K74" s="27"/>
      <c r="L74" s="26"/>
    </row>
    <row r="75" spans="1:12" s="46" customFormat="1" ht="35.25" customHeight="1" x14ac:dyDescent="0.25">
      <c r="A75" s="117" t="s">
        <v>173</v>
      </c>
      <c r="B75" s="118"/>
      <c r="C75" s="118"/>
      <c r="D75" s="118"/>
      <c r="E75" s="118"/>
      <c r="F75" s="118"/>
      <c r="G75" s="118"/>
      <c r="H75" s="118"/>
      <c r="I75" s="118"/>
      <c r="J75" s="118"/>
      <c r="K75" s="118"/>
      <c r="L75" s="118"/>
    </row>
  </sheetData>
  <mergeCells count="19">
    <mergeCell ref="J1:L1"/>
    <mergeCell ref="I5:I6"/>
    <mergeCell ref="A2:L2"/>
    <mergeCell ref="C3:C6"/>
    <mergeCell ref="D3:D6"/>
    <mergeCell ref="E3:J3"/>
    <mergeCell ref="F4:J4"/>
    <mergeCell ref="A3:A6"/>
    <mergeCell ref="L5:L6"/>
    <mergeCell ref="B3:B6"/>
    <mergeCell ref="K3:L4"/>
    <mergeCell ref="E4:E6"/>
    <mergeCell ref="A8:L8"/>
    <mergeCell ref="A75:L75"/>
    <mergeCell ref="J5:J6"/>
    <mergeCell ref="A70:L70"/>
    <mergeCell ref="G5:H5"/>
    <mergeCell ref="K5:K6"/>
    <mergeCell ref="F5:F6"/>
  </mergeCells>
  <printOptions horizontalCentered="1"/>
  <pageMargins left="0.11811023622047245" right="0.11811023622047245" top="0.78740157480314965" bottom="0.59055118110236227" header="0" footer="0"/>
  <pageSetup paperSize="9" scale="8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сводная</vt:lpstr>
      <vt:lpstr>заходи-2019</vt:lpstr>
      <vt:lpstr>'заходи-2019'!Заголовки_для_печати</vt:lpstr>
      <vt:lpstr>'заходи-2019'!Область_печати</vt:lpstr>
      <vt:lpstr>сводная!Область_печати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2019-01-28T10:04:17Z</dcterms:modified>
</cp:coreProperties>
</file>