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1600" windowHeight="9000" activeTab="1"/>
  </bookViews>
  <sheets>
    <sheet name="сводная" sheetId="2" r:id="rId1"/>
    <sheet name="заходи-2020" sheetId="1" r:id="rId2"/>
  </sheets>
  <externalReferences>
    <externalReference r:id="rId3"/>
  </externalReferences>
  <definedNames>
    <definedName name="_xlnm.Print_Titles" localSheetId="1">'заходи-2020'!$8:$8</definedName>
    <definedName name="_xlnm.Print_Titles" localSheetId="0">сводная!#REF!</definedName>
    <definedName name="_xlnm.Print_Area" localSheetId="1">'заходи-2020'!$A$1:$S$79</definedName>
    <definedName name="_xlnm.Print_Area" localSheetId="0">сводная!$A$1:$N$39</definedName>
  </definedNames>
  <calcPr calcId="162913" fullCalcOnLoad="1"/>
</workbook>
</file>

<file path=xl/calcChain.xml><?xml version="1.0" encoding="utf-8"?>
<calcChain xmlns="http://schemas.openxmlformats.org/spreadsheetml/2006/main">
  <c r="F29" i="1" l="1"/>
  <c r="E29" i="1"/>
  <c r="K16" i="2"/>
  <c r="H16" i="2"/>
  <c r="G16" i="2"/>
  <c r="F62" i="1"/>
  <c r="E62" i="1"/>
  <c r="F60" i="1"/>
  <c r="E60" i="1"/>
  <c r="F53" i="1"/>
  <c r="E53" i="1"/>
  <c r="E38" i="1"/>
  <c r="F38" i="1"/>
  <c r="G33" i="1"/>
  <c r="E16" i="2"/>
  <c r="C16" i="2" s="1"/>
  <c r="H33" i="1"/>
  <c r="F16" i="2" s="1"/>
  <c r="D16" i="2" s="1"/>
  <c r="I33" i="1"/>
  <c r="J33" i="1"/>
  <c r="L33" i="1"/>
  <c r="J16" i="2" s="1"/>
  <c r="M33" i="1"/>
  <c r="N33" i="1"/>
  <c r="L16" i="2"/>
  <c r="O33" i="1"/>
  <c r="M16" i="2"/>
  <c r="P33" i="1"/>
  <c r="N16" i="2"/>
  <c r="K33" i="1"/>
  <c r="I16" i="2"/>
  <c r="F34" i="1"/>
  <c r="F33" i="1"/>
  <c r="E34" i="1"/>
  <c r="E33" i="1"/>
  <c r="H10" i="1"/>
  <c r="H9" i="1"/>
  <c r="H68" i="1" s="1"/>
  <c r="J10" i="1"/>
  <c r="J9" i="1"/>
  <c r="H14" i="2" s="1"/>
  <c r="K10" i="1"/>
  <c r="K9" i="1"/>
  <c r="I14" i="2" s="1"/>
  <c r="L10" i="1"/>
  <c r="L9" i="1"/>
  <c r="J14" i="2" s="1"/>
  <c r="P10" i="1"/>
  <c r="P9" i="1"/>
  <c r="N14" i="2" s="1"/>
  <c r="G41" i="1"/>
  <c r="H41" i="1"/>
  <c r="I41" i="1"/>
  <c r="J41" i="1"/>
  <c r="K41" i="1"/>
  <c r="L41" i="1"/>
  <c r="M41" i="1"/>
  <c r="N41" i="1"/>
  <c r="O41" i="1"/>
  <c r="P41" i="1"/>
  <c r="F30" i="1"/>
  <c r="E30" i="1"/>
  <c r="G58" i="1"/>
  <c r="H58" i="1"/>
  <c r="F58" i="1" s="1"/>
  <c r="I58" i="1"/>
  <c r="J58" i="1"/>
  <c r="M58" i="1"/>
  <c r="N58" i="1"/>
  <c r="O58" i="1"/>
  <c r="P58" i="1"/>
  <c r="L58" i="1"/>
  <c r="K58" i="1"/>
  <c r="E58" i="1" s="1"/>
  <c r="N10" i="1"/>
  <c r="N9" i="1"/>
  <c r="L14" i="2" s="1"/>
  <c r="P55" i="1"/>
  <c r="N55" i="1"/>
  <c r="L55" i="1"/>
  <c r="J55" i="1"/>
  <c r="H55" i="1"/>
  <c r="P27" i="1"/>
  <c r="N13" i="2" s="1"/>
  <c r="J27" i="1"/>
  <c r="H13" i="2" s="1"/>
  <c r="H27" i="1"/>
  <c r="F13" i="2" s="1"/>
  <c r="P22" i="1"/>
  <c r="F22" i="1" s="1"/>
  <c r="H36" i="1"/>
  <c r="J36" i="1"/>
  <c r="J35" i="1" s="1"/>
  <c r="H17" i="2" s="1"/>
  <c r="P36" i="1"/>
  <c r="N36" i="1"/>
  <c r="L36" i="1"/>
  <c r="J39" i="1"/>
  <c r="F39" i="1" s="1"/>
  <c r="H39" i="1"/>
  <c r="P39" i="1"/>
  <c r="P35" i="1" s="1"/>
  <c r="N17" i="2" s="1"/>
  <c r="N39" i="1"/>
  <c r="L39" i="1"/>
  <c r="L35" i="1" s="1"/>
  <c r="G46" i="1"/>
  <c r="H46" i="1"/>
  <c r="I46" i="1"/>
  <c r="J46" i="1"/>
  <c r="L46" i="1"/>
  <c r="M46" i="1"/>
  <c r="N46" i="1"/>
  <c r="O46" i="1"/>
  <c r="P46" i="1"/>
  <c r="H67" i="1"/>
  <c r="F18" i="2" s="1"/>
  <c r="J67" i="1"/>
  <c r="H18" i="2" s="1"/>
  <c r="P67" i="1"/>
  <c r="N18" i="2" s="1"/>
  <c r="N67" i="1"/>
  <c r="L18" i="2" s="1"/>
  <c r="L67" i="1"/>
  <c r="J18" i="2" s="1"/>
  <c r="P19" i="1"/>
  <c r="N15" i="2" s="1"/>
  <c r="N19" i="1"/>
  <c r="L15" i="2" s="1"/>
  <c r="L19" i="1"/>
  <c r="J15" i="2" s="1"/>
  <c r="J19" i="1"/>
  <c r="H15" i="2" s="1"/>
  <c r="H19" i="1"/>
  <c r="F15" i="2" s="1"/>
  <c r="D15" i="2" s="1"/>
  <c r="N27" i="1"/>
  <c r="L13" i="2"/>
  <c r="L27" i="1"/>
  <c r="J13" i="2"/>
  <c r="N22" i="1"/>
  <c r="L11" i="2"/>
  <c r="L22" i="1"/>
  <c r="L48" i="1"/>
  <c r="F48" i="1" s="1"/>
  <c r="E54" i="1"/>
  <c r="F54" i="1"/>
  <c r="F66" i="1"/>
  <c r="F67" i="1" s="1"/>
  <c r="E66" i="1"/>
  <c r="E67" i="1" s="1"/>
  <c r="F63" i="1"/>
  <c r="F64" i="1"/>
  <c r="E64" i="1"/>
  <c r="F61" i="1"/>
  <c r="E63" i="1"/>
  <c r="F59" i="1"/>
  <c r="E61" i="1"/>
  <c r="E59" i="1"/>
  <c r="F57" i="1"/>
  <c r="E57" i="1"/>
  <c r="F56" i="1"/>
  <c r="E56" i="1"/>
  <c r="F52" i="1"/>
  <c r="E52" i="1"/>
  <c r="F50" i="1"/>
  <c r="F51" i="1"/>
  <c r="E51" i="1"/>
  <c r="F49" i="1"/>
  <c r="E50" i="1"/>
  <c r="E49" i="1"/>
  <c r="F47" i="1"/>
  <c r="E47" i="1"/>
  <c r="F44" i="1"/>
  <c r="F43" i="1"/>
  <c r="E43" i="1"/>
  <c r="E44" i="1"/>
  <c r="F42" i="1"/>
  <c r="E42" i="1"/>
  <c r="F40" i="1"/>
  <c r="E40" i="1"/>
  <c r="F37" i="1"/>
  <c r="F36" i="1" s="1"/>
  <c r="E37" i="1"/>
  <c r="E36" i="1"/>
  <c r="F31" i="1"/>
  <c r="F32" i="1"/>
  <c r="E32" i="1"/>
  <c r="E31" i="1"/>
  <c r="F28" i="1"/>
  <c r="E28" i="1"/>
  <c r="F26" i="1"/>
  <c r="E26" i="1"/>
  <c r="F25" i="1"/>
  <c r="E25" i="1"/>
  <c r="E24" i="1"/>
  <c r="F24" i="1"/>
  <c r="F23" i="1"/>
  <c r="E23" i="1"/>
  <c r="F21" i="1"/>
  <c r="F20" i="1"/>
  <c r="F18" i="1"/>
  <c r="E18" i="1"/>
  <c r="F15" i="1"/>
  <c r="E15" i="1"/>
  <c r="F13" i="1"/>
  <c r="E13" i="1"/>
  <c r="G27" i="1"/>
  <c r="E13" i="2"/>
  <c r="C13" i="2" s="1"/>
  <c r="I27" i="1"/>
  <c r="G13" i="2"/>
  <c r="M27" i="1"/>
  <c r="K13" i="2"/>
  <c r="O27" i="1"/>
  <c r="M13" i="2"/>
  <c r="K27" i="1"/>
  <c r="I13" i="2"/>
  <c r="F12" i="2"/>
  <c r="H12" i="2"/>
  <c r="D12" i="2" s="1"/>
  <c r="J12" i="2"/>
  <c r="G55" i="1"/>
  <c r="E55" i="1" s="1"/>
  <c r="I55" i="1"/>
  <c r="M55" i="1"/>
  <c r="O55" i="1"/>
  <c r="K55" i="1"/>
  <c r="G22" i="1"/>
  <c r="E11" i="2" s="1"/>
  <c r="E12" i="2" s="1"/>
  <c r="I22" i="1"/>
  <c r="G11" i="2" s="1"/>
  <c r="M22" i="1"/>
  <c r="K11" i="2" s="1"/>
  <c r="K22" i="1"/>
  <c r="I11" i="2" s="1"/>
  <c r="O22" i="1"/>
  <c r="M11" i="2" s="1"/>
  <c r="G10" i="1"/>
  <c r="G9" i="1"/>
  <c r="E14" i="2" s="1"/>
  <c r="I10" i="1"/>
  <c r="I9" i="1"/>
  <c r="M10" i="1"/>
  <c r="M9" i="1"/>
  <c r="K14" i="2" s="1"/>
  <c r="O10" i="1"/>
  <c r="O9" i="1" s="1"/>
  <c r="K46" i="1"/>
  <c r="G48" i="1"/>
  <c r="I48" i="1"/>
  <c r="E48" i="1" s="1"/>
  <c r="K48" i="1"/>
  <c r="M48" i="1"/>
  <c r="O48" i="1"/>
  <c r="G36" i="1"/>
  <c r="I36" i="1"/>
  <c r="K36" i="1"/>
  <c r="M36" i="1"/>
  <c r="O36" i="1"/>
  <c r="E21" i="1"/>
  <c r="E20" i="1"/>
  <c r="G39" i="1"/>
  <c r="E39" i="1" s="1"/>
  <c r="I39" i="1"/>
  <c r="K39" i="1"/>
  <c r="M39" i="1"/>
  <c r="M35" i="1"/>
  <c r="O39" i="1"/>
  <c r="G19" i="1"/>
  <c r="E15" i="2" s="1"/>
  <c r="I19" i="1"/>
  <c r="G15" i="2" s="1"/>
  <c r="K19" i="1"/>
  <c r="I15" i="2" s="1"/>
  <c r="M19" i="1"/>
  <c r="K15" i="2" s="1"/>
  <c r="O19" i="1"/>
  <c r="M15" i="2" s="1"/>
  <c r="G67" i="1"/>
  <c r="E18" i="2" s="1"/>
  <c r="I67" i="1"/>
  <c r="G18" i="2" s="1"/>
  <c r="M67" i="1"/>
  <c r="K18" i="2" s="1"/>
  <c r="O67" i="1"/>
  <c r="M18" i="2" s="1"/>
  <c r="K67" i="1"/>
  <c r="I18" i="2" s="1"/>
  <c r="F46" i="1"/>
  <c r="H35" i="1"/>
  <c r="F17" i="2" s="1"/>
  <c r="F55" i="1"/>
  <c r="E10" i="1"/>
  <c r="E9" i="1"/>
  <c r="J11" i="2"/>
  <c r="F10" i="1"/>
  <c r="F9" i="1" s="1"/>
  <c r="E46" i="1"/>
  <c r="J17" i="2"/>
  <c r="N35" i="1"/>
  <c r="L17" i="2" s="1"/>
  <c r="I35" i="1"/>
  <c r="G17" i="2" s="1"/>
  <c r="K35" i="1"/>
  <c r="I17" i="2" s="1"/>
  <c r="E22" i="1"/>
  <c r="F41" i="1"/>
  <c r="E19" i="1"/>
  <c r="O35" i="1"/>
  <c r="M17" i="2" s="1"/>
  <c r="G14" i="2"/>
  <c r="E41" i="1"/>
  <c r="F27" i="1"/>
  <c r="E27" i="1"/>
  <c r="I68" i="1"/>
  <c r="K68" i="1"/>
  <c r="F14" i="2"/>
  <c r="D14" i="2" s="1"/>
  <c r="C18" i="2"/>
  <c r="N68" i="1"/>
  <c r="J19" i="2"/>
  <c r="J68" i="1"/>
  <c r="P68" i="1"/>
  <c r="F35" i="1"/>
  <c r="D11" i="2"/>
  <c r="D17" i="2"/>
  <c r="M68" i="1"/>
  <c r="K17" i="2"/>
  <c r="K19" i="2" s="1"/>
  <c r="C11" i="2"/>
  <c r="D13" i="2"/>
  <c r="M14" i="2"/>
  <c r="G12" i="2"/>
  <c r="L19" i="2"/>
  <c r="H19" i="2"/>
  <c r="C14" i="2" l="1"/>
  <c r="M12" i="2"/>
  <c r="M19" i="2" s="1"/>
  <c r="F19" i="2"/>
  <c r="N19" i="2"/>
  <c r="C15" i="2"/>
  <c r="O68" i="1"/>
  <c r="I19" i="2"/>
  <c r="G19" i="2"/>
  <c r="D18" i="2"/>
  <c r="D19" i="2" s="1"/>
  <c r="L68" i="1"/>
  <c r="G35" i="1"/>
  <c r="F19" i="1"/>
  <c r="F68" i="1" s="1"/>
  <c r="E35" i="1" l="1"/>
  <c r="E68" i="1" s="1"/>
  <c r="E17" i="2"/>
  <c r="G68" i="1"/>
  <c r="C12" i="2"/>
  <c r="C17" i="2" l="1"/>
  <c r="C19" i="2" s="1"/>
  <c r="E19" i="2"/>
</calcChain>
</file>

<file path=xl/sharedStrings.xml><?xml version="1.0" encoding="utf-8"?>
<sst xmlns="http://schemas.openxmlformats.org/spreadsheetml/2006/main" count="237" uniqueCount="165">
  <si>
    <t>Зміст заходу</t>
  </si>
  <si>
    <t>Виконавець</t>
  </si>
  <si>
    <t>Витрати на реалізацію, тис.грн.</t>
  </si>
  <si>
    <t>у тому числі за рахунок коштів:</t>
  </si>
  <si>
    <t>Всього</t>
  </si>
  <si>
    <t>місцевих бюджетів</t>
  </si>
  <si>
    <t>бюджету
міст і 
районів</t>
  </si>
  <si>
    <t>інших 
джерел</t>
  </si>
  <si>
    <t>Очікуваний 
результат</t>
  </si>
  <si>
    <t>1.</t>
  </si>
  <si>
    <t>2.</t>
  </si>
  <si>
    <t>Держав-
ного
бюджету</t>
  </si>
  <si>
    <t>облас-
ного
бюджету</t>
  </si>
  <si>
    <t>підпри-
ємств</t>
  </si>
  <si>
    <t xml:space="preserve">Термін
виконан-
ня </t>
  </si>
  <si>
    <t>значення показника</t>
  </si>
  <si>
    <t>найменування показника</t>
  </si>
  <si>
    <t>№
з/п</t>
  </si>
  <si>
    <t>3.</t>
  </si>
  <si>
    <t>1.1</t>
  </si>
  <si>
    <t>1.2</t>
  </si>
  <si>
    <t>1.3</t>
  </si>
  <si>
    <t>1.4</t>
  </si>
  <si>
    <t>1.5</t>
  </si>
  <si>
    <t>1.6</t>
  </si>
  <si>
    <t>4.1</t>
  </si>
  <si>
    <t>од.</t>
  </si>
  <si>
    <t xml:space="preserve"> Курахівська міська рада</t>
  </si>
  <si>
    <t>Курахівська міська рада</t>
  </si>
  <si>
    <t>км</t>
  </si>
  <si>
    <t>всього</t>
  </si>
  <si>
    <t>4.</t>
  </si>
  <si>
    <t>кВт</t>
  </si>
  <si>
    <t>п.м.</t>
  </si>
  <si>
    <t xml:space="preserve"> Курахівська ТЕС</t>
  </si>
  <si>
    <t>Поточний ремонт житлового фонду комунальної власності територіальної громади м.Курахове</t>
  </si>
  <si>
    <t>Ремонт і заміна теплових мереж</t>
  </si>
  <si>
    <t>Заходи</t>
  </si>
  <si>
    <t>щодо забезпечення виконання Плану соціально-економічного розвитку м. Курахове</t>
  </si>
  <si>
    <t>Розділ</t>
  </si>
  <si>
    <t>Термін виконання</t>
  </si>
  <si>
    <t>державного бюджету (субвенція)</t>
  </si>
  <si>
    <t>підприємств</t>
  </si>
  <si>
    <t>інших джерел</t>
  </si>
  <si>
    <t>обласного бюджету</t>
  </si>
  <si>
    <t>місцевий бюджет</t>
  </si>
  <si>
    <t>план</t>
  </si>
  <si>
    <t>факт</t>
  </si>
  <si>
    <t>теплопостачання</t>
  </si>
  <si>
    <t>газ</t>
  </si>
  <si>
    <t>житлове господарство</t>
  </si>
  <si>
    <t>благоустрій</t>
  </si>
  <si>
    <t>архітектура</t>
  </si>
  <si>
    <t>водопостачання та водовідведення</t>
  </si>
  <si>
    <t>Забезпечення якісного управління житловим фондом та поліпшення умов проживання мешканців</t>
  </si>
  <si>
    <t>Реконструкція / капітальний ремонт житлових будинків, з них</t>
  </si>
  <si>
    <t>1.1.1</t>
  </si>
  <si>
    <t>Реконструкція / капітальний ремонт житлових будинків (будівельних конструкцій, інженерних комунікацій)</t>
  </si>
  <si>
    <t>1.1.2</t>
  </si>
  <si>
    <t xml:space="preserve">Реконструкція/капітальний ремонт житлових будинків  з застосуванням заходів з енергоефективності </t>
  </si>
  <si>
    <t>Капітальний ремонт, модернізація, заміна, експертна оцінка  ліфтів</t>
  </si>
  <si>
    <t>Реконструкція та
ремонт об’єктів
з метою компактного
проживання внутрішньо переміщених осіб</t>
  </si>
  <si>
    <t>2.1.</t>
  </si>
  <si>
    <t>Місцева Програма підтримки ОСББ (у разі наявності)</t>
  </si>
  <si>
    <t>2.2.</t>
  </si>
  <si>
    <t>Інші заходи спрямовані на підтримку ОСББ                          ( проведення ремонтів, надання фінпідтримки інше)</t>
  </si>
  <si>
    <t>Забезпечення реалізації заходів з капітального ремонту та реконструкції теплового господарства</t>
  </si>
  <si>
    <t>3.1.</t>
  </si>
  <si>
    <t>Забезпечення реалізації заходів з капітального ремонту та реконструкції водопровідно-каналізаційного господарства</t>
  </si>
  <si>
    <t>Благоустрій територій населених пунктів</t>
  </si>
  <si>
    <t>5.1.</t>
  </si>
  <si>
    <t>Утримання та ремонт дорожньо-мостового господарства (комунального значення)</t>
  </si>
  <si>
    <t>Утримання,  ремонт та очищення зливових каналізаційних, дренажних систем і колодязів населених пунктів області</t>
  </si>
  <si>
    <t>Утримання, ремонт та будівництво об’єктів зовнішнього освітлення</t>
  </si>
  <si>
    <t>Утримання зелених насаджень загального користування</t>
  </si>
  <si>
    <t>Утримання та благоустрій місць поховань, поховання безрідних та фінансування робіт з інветаризації земельних ділянок під кладовища</t>
  </si>
  <si>
    <t>Санітарне очищення, придбання обладнання та ліквідація стихійних звалищ</t>
  </si>
  <si>
    <t>Утримання, ремонт та будівництво дитячих і спортивних майданчиків</t>
  </si>
  <si>
    <t>Боротьба з карантинними рослинами</t>
  </si>
  <si>
    <t>Інші заходи з благоустрою, які не підпадають під пункти наведені вище</t>
  </si>
  <si>
    <t>тис. м2</t>
  </si>
  <si>
    <t>Ремонт паркових лав у м. Курахове Мар'їнского району Донецької області</t>
  </si>
  <si>
    <t xml:space="preserve">Ремонт та утримання малих архітектурних форм, пам'ятників, стел у  м. Курахове Мар'їнського району Донецької області  </t>
  </si>
  <si>
    <t>Відлов безпритульних тварин у м. Курахове Мар'їнского району Донецької області</t>
  </si>
  <si>
    <t>1.7</t>
  </si>
  <si>
    <t>Дезобробка колодязів</t>
  </si>
  <si>
    <t>4.3</t>
  </si>
  <si>
    <t>Облсуговування пожежних гідрантів</t>
  </si>
  <si>
    <t>3.2.</t>
  </si>
  <si>
    <t>3.3.</t>
  </si>
  <si>
    <t>4.4</t>
  </si>
  <si>
    <t>Поточний ремонт теплокамер</t>
  </si>
  <si>
    <t>створення ОСББ</t>
  </si>
  <si>
    <t>Роботи згідно робочого проекту «Реконструкція проспекту Миру від вул. Пушкіна до вул. Побєда у м. Курахове»</t>
  </si>
  <si>
    <t xml:space="preserve">план </t>
  </si>
  <si>
    <t>Технічне обслуговування мереж  газопостачаня у м. Курахове Мар'їнского району Донецької області</t>
  </si>
  <si>
    <t>Ремонт водопровідних мереж</t>
  </si>
  <si>
    <t>Створення безбар’єрного середовища для осіб з інвалідністю (влаштування під'їздів для інвалідів)</t>
  </si>
  <si>
    <t>Заміна  квартальної лінінї тепломережі по вул. Енергетиків</t>
  </si>
  <si>
    <t xml:space="preserve">Заміна  теплоізоляції лінії зовнішніх тепломереж </t>
  </si>
  <si>
    <t>Відновлення систем автоматичного протипожежного захисту в будинках підвищеної поверховості</t>
  </si>
  <si>
    <t>4.5</t>
  </si>
  <si>
    <t>Поточний ремонт та обслуговування зовнішніх мереж та об'єктів системи водовідведення</t>
  </si>
  <si>
    <t>КП "МСЕЗ" КМР"</t>
  </si>
  <si>
    <t>Курахівська ТЕС,  Курахівська міська рада</t>
  </si>
  <si>
    <t>5</t>
  </si>
  <si>
    <t>Забезпечення реалізації заходів з ремонту та технічного обслуговування газового господарства</t>
  </si>
  <si>
    <t>6.</t>
  </si>
  <si>
    <t>6.1.</t>
  </si>
  <si>
    <t>6.1.1</t>
  </si>
  <si>
    <t>6.1.2</t>
  </si>
  <si>
    <t>6.2.</t>
  </si>
  <si>
    <t>6.2.1</t>
  </si>
  <si>
    <t>6.3.</t>
  </si>
  <si>
    <t>6.3.1</t>
  </si>
  <si>
    <t>6.3.2</t>
  </si>
  <si>
    <t>6.3.3</t>
  </si>
  <si>
    <t>6.4.</t>
  </si>
  <si>
    <t>6.5.</t>
  </si>
  <si>
    <t>6.5.1</t>
  </si>
  <si>
    <t>6.6.</t>
  </si>
  <si>
    <t>6.6.1</t>
  </si>
  <si>
    <t>6.6.2</t>
  </si>
  <si>
    <t>6.6.3</t>
  </si>
  <si>
    <t>6.6.4</t>
  </si>
  <si>
    <t>6.6.5</t>
  </si>
  <si>
    <t>6.7.</t>
  </si>
  <si>
    <t>6.7.1</t>
  </si>
  <si>
    <t>6.8.</t>
  </si>
  <si>
    <t>6.9.</t>
  </si>
  <si>
    <t>6.9.1</t>
  </si>
  <si>
    <t>6.9.2</t>
  </si>
  <si>
    <t>6.9.4</t>
  </si>
  <si>
    <t>6.9.6</t>
  </si>
  <si>
    <t>Підтримка житлового фонду при створені та функціонуванні об'єднань співвласників багатоквартирних будинків</t>
  </si>
  <si>
    <t>Внесення змін до генерального плану                 м. Курахове смт Іллінка, с-ща Острівське, с-ща Старі Терни, с. Степанівка Курахівської міської ради Мар’їнського району Донецької області</t>
  </si>
  <si>
    <t>Технічне обслуговування розподільчих газопроводів середнього тиску</t>
  </si>
  <si>
    <t>6.6.6</t>
  </si>
  <si>
    <t>Технічне обслуговування та поточний ремонт фонтанів у м. Курахове Мар'їнского району Донецької області</t>
  </si>
  <si>
    <t>6.9.3</t>
  </si>
  <si>
    <t xml:space="preserve">Придбання паркових лав у  м. Курахове Мар'їнського району Донецької області </t>
  </si>
  <si>
    <t>6.9.5</t>
  </si>
  <si>
    <t>Встановлення паркових лаву м. Курахове, Мар'їнського  району Донецької області</t>
  </si>
  <si>
    <t>газопостачання</t>
  </si>
  <si>
    <t>на 2020 рік</t>
  </si>
  <si>
    <t>Поточний та ямковий ремонт доріг, відсипання доріг шлаком, нанесення дорожньої розмітки та встановлення дорожніх знаків у м. Курахове, Мар'їнського району, Донецької області</t>
  </si>
  <si>
    <t>Технічне обслуговування зливової каналізації у м. Курахове Мар'їнского району Донецької області</t>
  </si>
  <si>
    <t>Витрати за спожиту електроенергію на зовнішне освітлення у м. Курахове Мар'їнского району Донецької області</t>
  </si>
  <si>
    <t>Послуги з технічного обслуговування систем вуличного освітлення у м. Курахове Мар'їнського району Донецької області</t>
  </si>
  <si>
    <t>Послуги з підключення зовнішнього освітлення у м. Курахове Мар'їнського району Донецької області</t>
  </si>
  <si>
    <t xml:space="preserve">Утримання незакріплених за підприємствами територій: ліквідація стихійних звалищ, прибирання, вивіз сміття у м.Курахове  Мар'їнського району Донецької області </t>
  </si>
  <si>
    <t>Прибирання біотуалетів у м. Курахове Мар'їнского району Донецької області</t>
  </si>
  <si>
    <t>Прибирання місць відпочинку на площі у м. Курахове Мар'їнского району Донецької області</t>
  </si>
  <si>
    <t>Підмітання доріг від сміття, розчищення та побілка бордюр у м. Курахове, Мар'їнський район, Донецька область</t>
  </si>
  <si>
    <t>Очищення доріг від снігу, посипання доріг і тротуарів піском, поливання доріг у м. Курахове, Мар'їнський район, Донецька область</t>
  </si>
  <si>
    <t>Звільнення урн від сміття у м. Курахове Мар'їнского району Донецької області</t>
  </si>
  <si>
    <t>Ремонт та технічне обслуговування обладнання дитячих ігрових майданчиків у м. Курахове Мар'їнського району  Донецької області</t>
  </si>
  <si>
    <t>п.м  у однотрубному вимірюванні</t>
  </si>
  <si>
    <t>Захоронення безпритульних осіб у м. Курахове Мар'їнского району Донецької області</t>
  </si>
  <si>
    <t>Мешканці міста</t>
  </si>
  <si>
    <t>4.2</t>
  </si>
  <si>
    <t>Розробка техніко-економічного обгрунтування "Будівництво водоводу та споруд для с. Степанівка, с. Острівське, смт. Іллінка"</t>
  </si>
  <si>
    <t>Додаток №1 до Програми соціально-економічного та культурного розвитку м.Курахове на 2020 рік</t>
  </si>
  <si>
    <t>Секретар ради                                                                                                                             Н.Є. Пужайло</t>
  </si>
  <si>
    <t>Секретар ради                                                                                                                                            Н.Є. Пужайло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</si>
</sst>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4" formatCode="0.0"/>
    <numFmt numFmtId="175" formatCode="0.000"/>
  </numFmts>
  <fonts count="1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79">
    <xf numFmtId="0" fontId="0" fillId="0" borderId="0" xfId="0"/>
    <xf numFmtId="0" fontId="2" fillId="0" borderId="0" xfId="0" applyFont="1" applyFill="1"/>
    <xf numFmtId="0" fontId="1" fillId="0" borderId="0" xfId="0" applyFont="1" applyFill="1"/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174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 wrapText="1"/>
    </xf>
    <xf numFmtId="174" fontId="2" fillId="0" borderId="0" xfId="0" applyNumberFormat="1" applyFont="1" applyFill="1" applyBorder="1" applyAlignment="1">
      <alignment horizontal="center" vertical="top"/>
    </xf>
    <xf numFmtId="0" fontId="1" fillId="2" borderId="0" xfId="0" applyFont="1" applyFill="1"/>
    <xf numFmtId="0" fontId="1" fillId="2" borderId="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74" fontId="1" fillId="0" borderId="0" xfId="0" applyNumberFormat="1" applyFont="1" applyFill="1" applyBorder="1" applyAlignment="1">
      <alignment horizontal="center" vertical="top"/>
    </xf>
    <xf numFmtId="0" fontId="1" fillId="0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top" wrapText="1"/>
    </xf>
    <xf numFmtId="174" fontId="1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5" fontId="1" fillId="0" borderId="1" xfId="0" applyNumberFormat="1" applyFont="1" applyFill="1" applyBorder="1" applyAlignment="1">
      <alignment horizontal="center" vertical="center" wrapText="1"/>
    </xf>
    <xf numFmtId="175" fontId="2" fillId="0" borderId="1" xfId="0" applyNumberFormat="1" applyFont="1" applyFill="1" applyBorder="1" applyAlignment="1">
      <alignment horizontal="center" vertical="top" wrapText="1"/>
    </xf>
    <xf numFmtId="175" fontId="1" fillId="0" borderId="1" xfId="0" applyNumberFormat="1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174" fontId="1" fillId="3" borderId="1" xfId="0" applyNumberFormat="1" applyFont="1" applyFill="1" applyBorder="1" applyAlignment="1">
      <alignment horizontal="center" vertical="top" wrapText="1"/>
    </xf>
    <xf numFmtId="175" fontId="2" fillId="3" borderId="1" xfId="0" applyNumberFormat="1" applyFont="1" applyFill="1" applyBorder="1" applyAlignment="1">
      <alignment horizontal="center" vertical="top" wrapText="1"/>
    </xf>
    <xf numFmtId="175" fontId="1" fillId="3" borderId="1" xfId="0" applyNumberFormat="1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/>
    <xf numFmtId="175" fontId="4" fillId="0" borderId="1" xfId="0" applyNumberFormat="1" applyFont="1" applyFill="1" applyBorder="1" applyAlignment="1">
      <alignment horizontal="center" vertical="center"/>
    </xf>
    <xf numFmtId="175" fontId="4" fillId="0" borderId="1" xfId="0" applyNumberFormat="1" applyFont="1" applyBorder="1" applyAlignment="1">
      <alignment horizontal="center" vertical="center"/>
    </xf>
    <xf numFmtId="175" fontId="4" fillId="0" borderId="1" xfId="0" applyNumberFormat="1" applyFont="1" applyBorder="1" applyAlignment="1">
      <alignment horizontal="center"/>
    </xf>
    <xf numFmtId="0" fontId="6" fillId="0" borderId="1" xfId="0" applyFont="1" applyFill="1" applyBorder="1"/>
    <xf numFmtId="175" fontId="5" fillId="0" borderId="1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top"/>
    </xf>
    <xf numFmtId="0" fontId="1" fillId="3" borderId="0" xfId="0" applyFont="1" applyFill="1"/>
    <xf numFmtId="0" fontId="1" fillId="3" borderId="0" xfId="0" applyFont="1" applyFill="1" applyBorder="1" applyAlignment="1">
      <alignment horizontal="left" vertical="top" wrapText="1"/>
    </xf>
    <xf numFmtId="0" fontId="1" fillId="3" borderId="0" xfId="0" applyFont="1" applyFill="1" applyBorder="1"/>
    <xf numFmtId="0" fontId="4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top" wrapText="1"/>
    </xf>
    <xf numFmtId="0" fontId="1" fillId="2" borderId="0" xfId="0" applyFont="1" applyFill="1" applyBorder="1"/>
    <xf numFmtId="0" fontId="4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left" vertical="top" wrapText="1"/>
    </xf>
    <xf numFmtId="49" fontId="9" fillId="0" borderId="1" xfId="0" applyNumberFormat="1" applyFont="1" applyBorder="1" applyAlignment="1">
      <alignment horizontal="center" vertical="top"/>
    </xf>
    <xf numFmtId="0" fontId="9" fillId="3" borderId="0" xfId="0" applyFont="1" applyFill="1" applyAlignment="1">
      <alignment wrapText="1"/>
    </xf>
    <xf numFmtId="49" fontId="1" fillId="0" borderId="1" xfId="0" applyNumberFormat="1" applyFont="1" applyFill="1" applyBorder="1" applyAlignment="1">
      <alignment horizontal="center" vertical="top" wrapText="1"/>
    </xf>
    <xf numFmtId="0" fontId="10" fillId="0" borderId="0" xfId="0" applyFont="1" applyFill="1"/>
    <xf numFmtId="0" fontId="10" fillId="2" borderId="0" xfId="0" applyFont="1" applyFill="1"/>
    <xf numFmtId="0" fontId="1" fillId="3" borderId="1" xfId="0" applyFont="1" applyFill="1" applyBorder="1" applyAlignment="1">
      <alignment horizontal="center" vertical="top"/>
    </xf>
    <xf numFmtId="174" fontId="1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5" fontId="1" fillId="0" borderId="1" xfId="0" applyNumberFormat="1" applyFont="1" applyFill="1" applyBorder="1" applyAlignment="1">
      <alignment horizontal="center" vertical="top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/>
    <xf numFmtId="175" fontId="2" fillId="0" borderId="1" xfId="0" applyNumberFormat="1" applyFont="1" applyFill="1" applyBorder="1"/>
    <xf numFmtId="2" fontId="2" fillId="0" borderId="1" xfId="0" applyNumberFormat="1" applyFont="1" applyFill="1" applyBorder="1"/>
    <xf numFmtId="2" fontId="2" fillId="0" borderId="1" xfId="0" applyNumberFormat="1" applyFont="1" applyFill="1" applyBorder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2" fillId="3" borderId="0" xfId="0" applyFont="1" applyFill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left" vertical="top" wrapText="1"/>
    </xf>
    <xf numFmtId="175" fontId="2" fillId="4" borderId="1" xfId="0" applyNumberFormat="1" applyFont="1" applyFill="1" applyBorder="1" applyAlignment="1">
      <alignment horizontal="center" vertical="top" wrapText="1"/>
    </xf>
    <xf numFmtId="0" fontId="2" fillId="4" borderId="3" xfId="0" applyFont="1" applyFill="1" applyBorder="1" applyAlignment="1">
      <alignment horizontal="left" vertical="top" wrapText="1"/>
    </xf>
    <xf numFmtId="0" fontId="2" fillId="4" borderId="3" xfId="0" applyFont="1" applyFill="1" applyBorder="1" applyAlignment="1">
      <alignment horizontal="center" vertical="top" wrapText="1"/>
    </xf>
    <xf numFmtId="175" fontId="2" fillId="4" borderId="3" xfId="0" applyNumberFormat="1" applyFont="1" applyFill="1" applyBorder="1" applyAlignment="1">
      <alignment horizontal="center" vertical="top" wrapText="1"/>
    </xf>
    <xf numFmtId="49" fontId="2" fillId="4" borderId="1" xfId="0" applyNumberFormat="1" applyFont="1" applyFill="1" applyBorder="1" applyAlignment="1">
      <alignment horizontal="center" vertical="top"/>
    </xf>
    <xf numFmtId="0" fontId="11" fillId="4" borderId="1" xfId="0" applyFont="1" applyFill="1" applyBorder="1" applyAlignment="1">
      <alignment horizontal="left" vertical="top" wrapText="1"/>
    </xf>
    <xf numFmtId="49" fontId="9" fillId="3" borderId="1" xfId="0" applyNumberFormat="1" applyFont="1" applyFill="1" applyBorder="1" applyAlignment="1">
      <alignment horizontal="center" vertical="top"/>
    </xf>
    <xf numFmtId="175" fontId="1" fillId="3" borderId="1" xfId="0" applyNumberFormat="1" applyFont="1" applyFill="1" applyBorder="1" applyAlignment="1">
      <alignment horizontal="center" vertical="top"/>
    </xf>
    <xf numFmtId="49" fontId="11" fillId="4" borderId="1" xfId="0" applyNumberFormat="1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center" wrapText="1"/>
    </xf>
    <xf numFmtId="175" fontId="2" fillId="4" borderId="1" xfId="0" applyNumberFormat="1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top" wrapText="1"/>
    </xf>
    <xf numFmtId="174" fontId="12" fillId="3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top" wrapText="1"/>
    </xf>
    <xf numFmtId="175" fontId="1" fillId="3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wrapText="1"/>
    </xf>
    <xf numFmtId="175" fontId="1" fillId="4" borderId="1" xfId="0" applyNumberFormat="1" applyFont="1" applyFill="1" applyBorder="1" applyAlignment="1">
      <alignment horizontal="center" vertical="top" wrapText="1"/>
    </xf>
    <xf numFmtId="174" fontId="2" fillId="4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/>
    <xf numFmtId="2" fontId="2" fillId="4" borderId="3" xfId="0" applyNumberFormat="1" applyFont="1" applyFill="1" applyBorder="1" applyAlignment="1">
      <alignment horizontal="center" vertical="top" wrapText="1"/>
    </xf>
    <xf numFmtId="2" fontId="2" fillId="4" borderId="1" xfId="0" applyNumberFormat="1" applyFont="1" applyFill="1" applyBorder="1" applyAlignment="1">
      <alignment horizontal="center" vertical="top" wrapText="1"/>
    </xf>
    <xf numFmtId="49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75" fontId="1" fillId="4" borderId="1" xfId="0" applyNumberFormat="1" applyFont="1" applyFill="1" applyBorder="1"/>
    <xf numFmtId="0" fontId="14" fillId="3" borderId="1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top"/>
    </xf>
    <xf numFmtId="0" fontId="2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top" wrapText="1"/>
    </xf>
    <xf numFmtId="174" fontId="2" fillId="3" borderId="0" xfId="0" applyNumberFormat="1" applyFont="1" applyFill="1" applyBorder="1" applyAlignment="1">
      <alignment horizontal="center" vertical="top"/>
    </xf>
    <xf numFmtId="174" fontId="1" fillId="3" borderId="0" xfId="0" applyNumberFormat="1" applyFont="1" applyFill="1" applyBorder="1" applyAlignment="1">
      <alignment horizontal="center" vertical="top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top"/>
    </xf>
    <xf numFmtId="0" fontId="1" fillId="4" borderId="0" xfId="0" applyFont="1" applyFill="1" applyBorder="1" applyAlignment="1">
      <alignment horizontal="left" vertical="top" wrapText="1"/>
    </xf>
    <xf numFmtId="0" fontId="1" fillId="4" borderId="0" xfId="0" applyFont="1" applyFill="1" applyBorder="1"/>
    <xf numFmtId="175" fontId="1" fillId="4" borderId="0" xfId="0" applyNumberFormat="1" applyFont="1" applyFill="1" applyBorder="1"/>
    <xf numFmtId="0" fontId="1" fillId="4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vertical="top" wrapText="1"/>
    </xf>
    <xf numFmtId="49" fontId="1" fillId="3" borderId="1" xfId="0" applyNumberFormat="1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center" vertical="center" wrapText="1"/>
    </xf>
    <xf numFmtId="175" fontId="1" fillId="5" borderId="1" xfId="0" applyNumberFormat="1" applyFont="1" applyFill="1" applyBorder="1" applyAlignment="1">
      <alignment horizontal="center" vertical="top" wrapText="1"/>
    </xf>
    <xf numFmtId="175" fontId="1" fillId="5" borderId="1" xfId="0" applyNumberFormat="1" applyFont="1" applyFill="1" applyBorder="1" applyAlignment="1">
      <alignment horizontal="center" vertical="top"/>
    </xf>
    <xf numFmtId="174" fontId="1" fillId="5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top"/>
    </xf>
    <xf numFmtId="0" fontId="7" fillId="0" borderId="8" xfId="0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wrapText="1"/>
    </xf>
    <xf numFmtId="0" fontId="7" fillId="0" borderId="9" xfId="0" applyFont="1" applyFill="1" applyBorder="1" applyAlignment="1">
      <alignment horizontal="center" wrapText="1"/>
    </xf>
    <xf numFmtId="0" fontId="7" fillId="0" borderId="4" xfId="0" applyFont="1" applyFill="1" applyBorder="1" applyAlignment="1">
      <alignment horizontal="center" wrapText="1"/>
    </xf>
    <xf numFmtId="0" fontId="7" fillId="0" borderId="5" xfId="0" applyFont="1" applyFill="1" applyBorder="1" applyAlignment="1">
      <alignment horizontal="center" wrapText="1"/>
    </xf>
    <xf numFmtId="0" fontId="7" fillId="0" borderId="13" xfId="0" applyFont="1" applyFill="1" applyBorder="1" applyAlignment="1">
      <alignment horizontal="center" wrapText="1"/>
    </xf>
    <xf numFmtId="0" fontId="7" fillId="0" borderId="14" xfId="0" applyFont="1" applyFill="1" applyBorder="1" applyAlignment="1">
      <alignment horizontal="center" wrapText="1"/>
    </xf>
    <xf numFmtId="0" fontId="7" fillId="0" borderId="6" xfId="0" applyFont="1" applyFill="1" applyBorder="1" applyAlignment="1">
      <alignment horizontal="center" wrapText="1"/>
    </xf>
    <xf numFmtId="0" fontId="7" fillId="0" borderId="7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90;&#1095;&#1077;&#1090;&#1099;/&#1055;&#1088;&#1086;&#1075;&#1088;&#1072;&#1084;&#1084;&#1072;%20&#1089;&#1086;&#1094;.-%20&#1077;&#1082;&#1086;&#1085;&#1086;&#1084;.%202017/&#1055;&#1088;&#1086;&#1075;&#1088;&#1072;&#1084;&#1072;%20&#1089;&#1086;&#1094;-&#1077;&#1082;&#1086;&#1085;&#1086;&#1084;%20&#1079;&#1072;%202017%20&#1073;&#1077;&#1079;%20&#1077;&#1082;&#1086;&#1083;&#1086;&#1075;&#1080;&#10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ная (2)"/>
      <sheetName val=" теплопостачання "/>
      <sheetName val="газ"/>
      <sheetName val="водопостачання "/>
      <sheetName val="водовідведення "/>
      <sheetName val="благоустройство"/>
      <sheetName val="житло "/>
      <sheetName val="архітектура"/>
      <sheetName val="Муніципальні "/>
      <sheetName val="Лист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view="pageBreakPreview" zoomScaleNormal="80" zoomScaleSheetLayoutView="100" workbookViewId="0">
      <pane ySplit="1" topLeftCell="A2" activePane="bottomLeft" state="frozen"/>
      <selection pane="bottomLeft" activeCell="H22" sqref="H22"/>
    </sheetView>
  </sheetViews>
  <sheetFormatPr defaultRowHeight="15" x14ac:dyDescent="0.25"/>
  <cols>
    <col min="1" max="1" width="22.5703125" style="16" customWidth="1"/>
    <col min="2" max="2" width="14.140625" style="23" customWidth="1"/>
    <col min="3" max="3" width="9.140625" style="15" customWidth="1"/>
    <col min="4" max="4" width="13.42578125" style="15" customWidth="1"/>
    <col min="5" max="5" width="11.140625" style="15" customWidth="1"/>
    <col min="6" max="6" width="11.7109375" style="15" customWidth="1"/>
    <col min="7" max="7" width="10.85546875" style="15" customWidth="1"/>
    <col min="8" max="8" width="10.42578125" style="15" customWidth="1"/>
    <col min="9" max="9" width="12" style="15" customWidth="1"/>
    <col min="10" max="10" width="10.42578125" style="15" customWidth="1"/>
    <col min="11" max="11" width="10.140625" style="19" customWidth="1"/>
    <col min="12" max="12" width="12.42578125" style="20" customWidth="1"/>
    <col min="13" max="16384" width="9.140625" style="15"/>
  </cols>
  <sheetData>
    <row r="1" spans="1:14" s="1" customFormat="1" ht="44.25" customHeight="1" x14ac:dyDescent="0.25">
      <c r="A1" s="8"/>
      <c r="B1" s="18"/>
      <c r="C1" s="13"/>
      <c r="D1" s="13"/>
      <c r="E1" s="14"/>
      <c r="F1" s="14"/>
      <c r="G1" s="14"/>
      <c r="H1" s="21"/>
      <c r="I1" s="14"/>
      <c r="J1" s="14"/>
      <c r="K1" s="148" t="s">
        <v>162</v>
      </c>
      <c r="L1" s="148"/>
      <c r="M1" s="148"/>
      <c r="N1" s="148"/>
    </row>
    <row r="2" spans="1:14" ht="15.75" x14ac:dyDescent="0.25">
      <c r="A2" s="152" t="s">
        <v>37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</row>
    <row r="3" spans="1:14" ht="15.75" x14ac:dyDescent="0.25">
      <c r="A3" s="153" t="s">
        <v>38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</row>
    <row r="4" spans="1:14" ht="15.75" x14ac:dyDescent="0.25">
      <c r="A4" s="154" t="s">
        <v>144</v>
      </c>
      <c r="B4" s="154"/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</row>
    <row r="5" spans="1:14" ht="15.75" x14ac:dyDescent="0.25">
      <c r="A5" s="36"/>
      <c r="B5" s="36"/>
      <c r="C5" s="36"/>
      <c r="D5" s="36"/>
      <c r="E5" s="37"/>
      <c r="F5" s="37"/>
      <c r="G5" s="37"/>
      <c r="H5" s="37"/>
      <c r="I5" s="37"/>
      <c r="J5" s="37"/>
      <c r="K5" s="37"/>
      <c r="L5" s="37"/>
      <c r="M5" s="37"/>
      <c r="N5" s="37"/>
    </row>
    <row r="6" spans="1:14" ht="15.75" x14ac:dyDescent="0.25">
      <c r="A6" s="145" t="s">
        <v>39</v>
      </c>
      <c r="B6" s="145" t="s">
        <v>40</v>
      </c>
      <c r="C6" s="136" t="s">
        <v>2</v>
      </c>
      <c r="D6" s="137"/>
      <c r="E6" s="137"/>
      <c r="F6" s="137"/>
      <c r="G6" s="137"/>
      <c r="H6" s="137"/>
      <c r="I6" s="137"/>
      <c r="J6" s="137"/>
      <c r="K6" s="137"/>
      <c r="L6" s="137"/>
      <c r="M6" s="137"/>
      <c r="N6" s="138"/>
    </row>
    <row r="7" spans="1:14" ht="15.75" x14ac:dyDescent="0.25">
      <c r="A7" s="146"/>
      <c r="B7" s="146"/>
      <c r="C7" s="139" t="s">
        <v>4</v>
      </c>
      <c r="D7" s="140"/>
      <c r="E7" s="136" t="s">
        <v>3</v>
      </c>
      <c r="F7" s="137"/>
      <c r="G7" s="137"/>
      <c r="H7" s="137"/>
      <c r="I7" s="137"/>
      <c r="J7" s="137"/>
      <c r="K7" s="137"/>
      <c r="L7" s="137"/>
      <c r="M7" s="137"/>
      <c r="N7" s="138"/>
    </row>
    <row r="8" spans="1:14" ht="15.75" x14ac:dyDescent="0.25">
      <c r="A8" s="146"/>
      <c r="B8" s="146"/>
      <c r="C8" s="141"/>
      <c r="D8" s="142"/>
      <c r="E8" s="141" t="s">
        <v>41</v>
      </c>
      <c r="F8" s="142"/>
      <c r="G8" s="136" t="s">
        <v>5</v>
      </c>
      <c r="H8" s="137"/>
      <c r="I8" s="137"/>
      <c r="J8" s="137"/>
      <c r="K8" s="139" t="s">
        <v>42</v>
      </c>
      <c r="L8" s="140"/>
      <c r="M8" s="139" t="s">
        <v>43</v>
      </c>
      <c r="N8" s="140"/>
    </row>
    <row r="9" spans="1:14" ht="15.75" x14ac:dyDescent="0.25">
      <c r="A9" s="146"/>
      <c r="B9" s="146"/>
      <c r="C9" s="143"/>
      <c r="D9" s="144"/>
      <c r="E9" s="143"/>
      <c r="F9" s="144"/>
      <c r="G9" s="136" t="s">
        <v>44</v>
      </c>
      <c r="H9" s="138"/>
      <c r="I9" s="136" t="s">
        <v>45</v>
      </c>
      <c r="J9" s="137"/>
      <c r="K9" s="143"/>
      <c r="L9" s="144"/>
      <c r="M9" s="143"/>
      <c r="N9" s="144"/>
    </row>
    <row r="10" spans="1:14" ht="15.75" x14ac:dyDescent="0.25">
      <c r="A10" s="147"/>
      <c r="B10" s="147"/>
      <c r="C10" s="38" t="s">
        <v>46</v>
      </c>
      <c r="D10" s="39" t="s">
        <v>47</v>
      </c>
      <c r="E10" s="38" t="s">
        <v>46</v>
      </c>
      <c r="F10" s="39" t="s">
        <v>47</v>
      </c>
      <c r="G10" s="38" t="s">
        <v>46</v>
      </c>
      <c r="H10" s="39" t="s">
        <v>47</v>
      </c>
      <c r="I10" s="38" t="s">
        <v>46</v>
      </c>
      <c r="J10" s="39" t="s">
        <v>47</v>
      </c>
      <c r="K10" s="38" t="s">
        <v>46</v>
      </c>
      <c r="L10" s="39" t="s">
        <v>47</v>
      </c>
      <c r="M10" s="38" t="s">
        <v>46</v>
      </c>
      <c r="N10" s="39" t="s">
        <v>47</v>
      </c>
    </row>
    <row r="11" spans="1:14" ht="15.75" x14ac:dyDescent="0.25">
      <c r="A11" s="40" t="s">
        <v>48</v>
      </c>
      <c r="B11" s="149">
        <v>2020</v>
      </c>
      <c r="C11" s="41">
        <f t="shared" ref="C11:D18" si="0">E11+G11+I11+K11+M11</f>
        <v>4975</v>
      </c>
      <c r="D11" s="41">
        <f t="shared" si="0"/>
        <v>0</v>
      </c>
      <c r="E11" s="42">
        <f>'заходи-2020'!G22</f>
        <v>0</v>
      </c>
      <c r="F11" s="42">
        <v>0</v>
      </c>
      <c r="G11" s="42">
        <f>'заходи-2020'!I22</f>
        <v>0</v>
      </c>
      <c r="H11" s="42">
        <v>0</v>
      </c>
      <c r="I11" s="42">
        <f>'заходи-2020'!K22</f>
        <v>4000</v>
      </c>
      <c r="J11" s="42">
        <f>'заходи-2020'!L22</f>
        <v>0</v>
      </c>
      <c r="K11" s="41">
        <f>'заходи-2020'!M22</f>
        <v>975</v>
      </c>
      <c r="L11" s="41">
        <f>'заходи-2020'!N22</f>
        <v>0</v>
      </c>
      <c r="M11" s="42">
        <f>'заходи-2020'!O22</f>
        <v>0</v>
      </c>
      <c r="N11" s="42">
        <v>0</v>
      </c>
    </row>
    <row r="12" spans="1:14" ht="15.75" hidden="1" x14ac:dyDescent="0.25">
      <c r="A12" s="40" t="s">
        <v>49</v>
      </c>
      <c r="B12" s="150"/>
      <c r="C12" s="41">
        <f t="shared" si="0"/>
        <v>0</v>
      </c>
      <c r="D12" s="41">
        <f t="shared" si="0"/>
        <v>0</v>
      </c>
      <c r="E12" s="42">
        <f>SUM(E11:E11)</f>
        <v>0</v>
      </c>
      <c r="F12" s="42">
        <f>SUM(F11:F11)</f>
        <v>0</v>
      </c>
      <c r="G12" s="42">
        <f>SUM(G11:G11)</f>
        <v>0</v>
      </c>
      <c r="H12" s="42">
        <f>SUM(H11:H11)</f>
        <v>0</v>
      </c>
      <c r="I12" s="42">
        <v>0</v>
      </c>
      <c r="J12" s="42">
        <f>'[1] теплопостачання '!L21</f>
        <v>0</v>
      </c>
      <c r="K12" s="42">
        <v>0</v>
      </c>
      <c r="L12" s="41">
        <v>0</v>
      </c>
      <c r="M12" s="42">
        <f>SUM(M11:M11)</f>
        <v>0</v>
      </c>
      <c r="N12" s="42">
        <v>0</v>
      </c>
    </row>
    <row r="13" spans="1:14" ht="27" customHeight="1" x14ac:dyDescent="0.25">
      <c r="A13" s="56" t="s">
        <v>53</v>
      </c>
      <c r="B13" s="150"/>
      <c r="C13" s="41">
        <f t="shared" si="0"/>
        <v>989.59799999999996</v>
      </c>
      <c r="D13" s="41">
        <f t="shared" si="0"/>
        <v>0</v>
      </c>
      <c r="E13" s="41">
        <f>'заходи-2020'!G27</f>
        <v>0</v>
      </c>
      <c r="F13" s="41">
        <f>'заходи-2020'!H27</f>
        <v>0</v>
      </c>
      <c r="G13" s="41">
        <f>'заходи-2020'!I27</f>
        <v>0</v>
      </c>
      <c r="H13" s="41">
        <f>'заходи-2020'!J27</f>
        <v>0</v>
      </c>
      <c r="I13" s="42">
        <f>'заходи-2020'!K27</f>
        <v>75</v>
      </c>
      <c r="J13" s="42">
        <f>'заходи-2020'!L27</f>
        <v>0</v>
      </c>
      <c r="K13" s="42">
        <f>'заходи-2020'!M27</f>
        <v>914.59799999999996</v>
      </c>
      <c r="L13" s="41">
        <f>'заходи-2020'!N27</f>
        <v>0</v>
      </c>
      <c r="M13" s="41">
        <f>'заходи-2020'!O27</f>
        <v>0</v>
      </c>
      <c r="N13" s="41">
        <f>'заходи-2020'!P27</f>
        <v>0</v>
      </c>
    </row>
    <row r="14" spans="1:14" ht="15.75" x14ac:dyDescent="0.25">
      <c r="A14" s="40" t="s">
        <v>50</v>
      </c>
      <c r="B14" s="150"/>
      <c r="C14" s="41">
        <f t="shared" si="0"/>
        <v>6051.97</v>
      </c>
      <c r="D14" s="41">
        <f t="shared" si="0"/>
        <v>0</v>
      </c>
      <c r="E14" s="43">
        <f>'заходи-2020'!G9</f>
        <v>0</v>
      </c>
      <c r="F14" s="43">
        <f>'заходи-2020'!H9</f>
        <v>0</v>
      </c>
      <c r="G14" s="43">
        <f>'заходи-2020'!I9</f>
        <v>0</v>
      </c>
      <c r="H14" s="43">
        <f>'заходи-2020'!J9</f>
        <v>0</v>
      </c>
      <c r="I14" s="42">
        <f>'заходи-2020'!K9</f>
        <v>260.7</v>
      </c>
      <c r="J14" s="42">
        <f>'заходи-2020'!L9</f>
        <v>0</v>
      </c>
      <c r="K14" s="42">
        <f>'заходи-2020'!M9</f>
        <v>5781.27</v>
      </c>
      <c r="L14" s="42">
        <f>'заходи-2020'!N9</f>
        <v>0</v>
      </c>
      <c r="M14" s="41">
        <f>'заходи-2020'!O9</f>
        <v>10</v>
      </c>
      <c r="N14" s="41">
        <f>'заходи-2020'!P9</f>
        <v>0</v>
      </c>
    </row>
    <row r="15" spans="1:14" ht="15.75" x14ac:dyDescent="0.25">
      <c r="A15" s="40" t="s">
        <v>92</v>
      </c>
      <c r="B15" s="150"/>
      <c r="C15" s="41">
        <f t="shared" si="0"/>
        <v>15</v>
      </c>
      <c r="D15" s="41">
        <f t="shared" si="0"/>
        <v>0</v>
      </c>
      <c r="E15" s="43">
        <f>'заходи-2020'!G19</f>
        <v>0</v>
      </c>
      <c r="F15" s="43">
        <f>'заходи-2020'!H19</f>
        <v>0</v>
      </c>
      <c r="G15" s="43">
        <f>'заходи-2020'!I19</f>
        <v>0</v>
      </c>
      <c r="H15" s="43">
        <f>'заходи-2020'!J19</f>
        <v>0</v>
      </c>
      <c r="I15" s="42">
        <f>'заходи-2020'!K19</f>
        <v>0</v>
      </c>
      <c r="J15" s="42">
        <f>'заходи-2020'!L19</f>
        <v>0</v>
      </c>
      <c r="K15" s="42">
        <f>'заходи-2020'!M19</f>
        <v>0</v>
      </c>
      <c r="L15" s="42">
        <f>'заходи-2020'!N19</f>
        <v>0</v>
      </c>
      <c r="M15" s="41">
        <f>'заходи-2020'!O19</f>
        <v>15</v>
      </c>
      <c r="N15" s="41">
        <f>'заходи-2020'!P19</f>
        <v>0</v>
      </c>
    </row>
    <row r="16" spans="1:14" ht="15.75" x14ac:dyDescent="0.25">
      <c r="A16" s="40" t="s">
        <v>143</v>
      </c>
      <c r="B16" s="150"/>
      <c r="C16" s="41">
        <f t="shared" si="0"/>
        <v>72</v>
      </c>
      <c r="D16" s="41">
        <f t="shared" si="0"/>
        <v>0</v>
      </c>
      <c r="E16" s="43">
        <f>'заходи-2020'!G33</f>
        <v>0</v>
      </c>
      <c r="F16" s="43">
        <f>'заходи-2020'!H33</f>
        <v>0</v>
      </c>
      <c r="G16" s="43">
        <f>'заходи-2020'!I34</f>
        <v>0</v>
      </c>
      <c r="H16" s="43">
        <f>'заходи-2020'!J34</f>
        <v>0</v>
      </c>
      <c r="I16" s="42">
        <f>'заходи-2020'!K33</f>
        <v>72</v>
      </c>
      <c r="J16" s="42">
        <f>'заходи-2020'!L33</f>
        <v>0</v>
      </c>
      <c r="K16" s="42">
        <f>'заходи-2020'!M34</f>
        <v>0</v>
      </c>
      <c r="L16" s="42">
        <f>'заходи-2020'!N33</f>
        <v>0</v>
      </c>
      <c r="M16" s="41">
        <f>'заходи-2020'!O33</f>
        <v>0</v>
      </c>
      <c r="N16" s="41">
        <f>'заходи-2020'!P33</f>
        <v>0</v>
      </c>
    </row>
    <row r="17" spans="1:14" ht="15.75" x14ac:dyDescent="0.25">
      <c r="A17" s="40" t="s">
        <v>51</v>
      </c>
      <c r="B17" s="150"/>
      <c r="C17" s="41">
        <f t="shared" si="0"/>
        <v>27910.838</v>
      </c>
      <c r="D17" s="41">
        <f t="shared" si="0"/>
        <v>0</v>
      </c>
      <c r="E17" s="43">
        <f>'заходи-2020'!G35</f>
        <v>0</v>
      </c>
      <c r="F17" s="43">
        <f>'заходи-2020'!H35</f>
        <v>0</v>
      </c>
      <c r="G17" s="41">
        <f>'заходи-2020'!I35</f>
        <v>0</v>
      </c>
      <c r="H17" s="41">
        <f>'заходи-2020'!J35</f>
        <v>0</v>
      </c>
      <c r="I17" s="42">
        <f>'заходи-2020'!K35</f>
        <v>27910.838</v>
      </c>
      <c r="J17" s="42">
        <f>'заходи-2020'!L35</f>
        <v>0</v>
      </c>
      <c r="K17" s="41">
        <f>'заходи-2020'!M35</f>
        <v>0</v>
      </c>
      <c r="L17" s="41">
        <f>'заходи-2020'!N35</f>
        <v>0</v>
      </c>
      <c r="M17" s="41">
        <f>'заходи-2020'!O35</f>
        <v>0</v>
      </c>
      <c r="N17" s="41">
        <f>'заходи-2020'!P35</f>
        <v>0</v>
      </c>
    </row>
    <row r="18" spans="1:14" ht="15.75" x14ac:dyDescent="0.25">
      <c r="A18" s="40" t="s">
        <v>52</v>
      </c>
      <c r="B18" s="150"/>
      <c r="C18" s="41">
        <f t="shared" si="0"/>
        <v>1000</v>
      </c>
      <c r="D18" s="41">
        <f t="shared" si="0"/>
        <v>0</v>
      </c>
      <c r="E18" s="43">
        <f>'заходи-2020'!G67</f>
        <v>0</v>
      </c>
      <c r="F18" s="43">
        <f>'заходи-2020'!H67</f>
        <v>0</v>
      </c>
      <c r="G18" s="41">
        <f>'заходи-2020'!I67</f>
        <v>0</v>
      </c>
      <c r="H18" s="41">
        <f>'заходи-2020'!J67</f>
        <v>0</v>
      </c>
      <c r="I18" s="42">
        <f>'заходи-2020'!K67</f>
        <v>1000</v>
      </c>
      <c r="J18" s="42">
        <f>'заходи-2020'!L67</f>
        <v>0</v>
      </c>
      <c r="K18" s="41">
        <f>'заходи-2020'!M67</f>
        <v>0</v>
      </c>
      <c r="L18" s="41">
        <f>'заходи-2020'!N67</f>
        <v>0</v>
      </c>
      <c r="M18" s="41">
        <f>'заходи-2020'!O67</f>
        <v>0</v>
      </c>
      <c r="N18" s="41">
        <f>'заходи-2020'!P67</f>
        <v>0</v>
      </c>
    </row>
    <row r="19" spans="1:14" ht="15.75" x14ac:dyDescent="0.25">
      <c r="A19" s="44" t="s">
        <v>30</v>
      </c>
      <c r="B19" s="151"/>
      <c r="C19" s="45">
        <f t="shared" ref="C19:L19" si="1">SUM(C11:C18)</f>
        <v>41014.406000000003</v>
      </c>
      <c r="D19" s="45">
        <f t="shared" si="1"/>
        <v>0</v>
      </c>
      <c r="E19" s="45">
        <f t="shared" si="1"/>
        <v>0</v>
      </c>
      <c r="F19" s="45">
        <f t="shared" si="1"/>
        <v>0</v>
      </c>
      <c r="G19" s="45">
        <f t="shared" si="1"/>
        <v>0</v>
      </c>
      <c r="H19" s="45">
        <f t="shared" si="1"/>
        <v>0</v>
      </c>
      <c r="I19" s="45">
        <f t="shared" si="1"/>
        <v>33318.538</v>
      </c>
      <c r="J19" s="45">
        <f t="shared" si="1"/>
        <v>0</v>
      </c>
      <c r="K19" s="45">
        <f t="shared" si="1"/>
        <v>7670.8680000000004</v>
      </c>
      <c r="L19" s="45">
        <f t="shared" si="1"/>
        <v>0</v>
      </c>
      <c r="M19" s="45">
        <f>SUM(M11:M18)</f>
        <v>25</v>
      </c>
      <c r="N19" s="45">
        <f>SUM(N11:N18)</f>
        <v>0</v>
      </c>
    </row>
    <row r="20" spans="1:14" x14ac:dyDescent="0.25">
      <c r="A20" s="46"/>
      <c r="B20" s="48"/>
      <c r="C20" s="49"/>
      <c r="D20" s="49"/>
      <c r="E20" s="49"/>
      <c r="F20" s="49"/>
      <c r="G20" s="49"/>
      <c r="H20" s="49"/>
      <c r="I20" s="49"/>
      <c r="J20" s="49"/>
      <c r="K20" s="50"/>
      <c r="L20" s="51"/>
      <c r="M20" s="49"/>
      <c r="N20" s="47"/>
    </row>
    <row r="21" spans="1:14" x14ac:dyDescent="0.25">
      <c r="A21" s="135" t="s">
        <v>164</v>
      </c>
      <c r="B21" s="135"/>
      <c r="C21" s="135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47"/>
    </row>
    <row r="22" spans="1:14" x14ac:dyDescent="0.25">
      <c r="A22" s="46"/>
      <c r="B22" s="48"/>
      <c r="C22" s="49"/>
      <c r="D22" s="49"/>
      <c r="E22" s="49"/>
      <c r="F22" s="49"/>
      <c r="G22" s="49"/>
      <c r="H22" s="49"/>
      <c r="I22" s="49"/>
      <c r="J22" s="49"/>
      <c r="K22" s="50"/>
      <c r="L22" s="51"/>
      <c r="M22" s="49"/>
      <c r="N22" s="47"/>
    </row>
    <row r="23" spans="1:14" x14ac:dyDescent="0.25">
      <c r="A23" s="46"/>
      <c r="B23" s="48"/>
      <c r="C23" s="49"/>
      <c r="D23" s="49"/>
      <c r="E23" s="49"/>
      <c r="F23" s="49"/>
      <c r="G23" s="49"/>
      <c r="H23" s="49"/>
      <c r="I23" s="49"/>
      <c r="J23" s="49"/>
      <c r="K23" s="50"/>
      <c r="L23" s="51"/>
      <c r="M23" s="49"/>
      <c r="N23" s="47"/>
    </row>
    <row r="24" spans="1:14" x14ac:dyDescent="0.25">
      <c r="A24" s="46"/>
      <c r="B24" s="48"/>
      <c r="C24" s="49"/>
      <c r="D24" s="49"/>
      <c r="E24" s="49"/>
      <c r="F24" s="49"/>
      <c r="G24" s="49"/>
      <c r="H24" s="49"/>
      <c r="I24" s="49"/>
      <c r="J24" s="49"/>
      <c r="K24" s="50"/>
      <c r="L24" s="51"/>
      <c r="M24" s="49"/>
      <c r="N24" s="47"/>
    </row>
    <row r="25" spans="1:14" x14ac:dyDescent="0.25">
      <c r="A25" s="46"/>
      <c r="B25" s="48"/>
      <c r="C25" s="49"/>
      <c r="D25" s="49"/>
      <c r="E25" s="49"/>
      <c r="F25" s="49"/>
      <c r="G25" s="49"/>
      <c r="H25" s="49"/>
      <c r="I25" s="49"/>
      <c r="J25" s="49"/>
      <c r="K25" s="50"/>
      <c r="L25" s="51"/>
      <c r="M25" s="49"/>
      <c r="N25" s="47"/>
    </row>
    <row r="26" spans="1:14" x14ac:dyDescent="0.25">
      <c r="A26" s="46"/>
      <c r="B26" s="48"/>
      <c r="C26" s="49"/>
      <c r="D26" s="49"/>
      <c r="E26" s="49"/>
      <c r="F26" s="49"/>
      <c r="G26" s="49"/>
      <c r="H26" s="49"/>
      <c r="I26" s="49"/>
      <c r="J26" s="49"/>
      <c r="K26" s="50"/>
      <c r="L26" s="51"/>
      <c r="M26" s="49"/>
      <c r="N26" s="47"/>
    </row>
    <row r="27" spans="1:14" x14ac:dyDescent="0.25">
      <c r="A27" s="46"/>
      <c r="B27" s="48"/>
      <c r="C27" s="49"/>
      <c r="D27" s="49"/>
      <c r="E27" s="49"/>
      <c r="F27" s="49"/>
      <c r="G27" s="49"/>
      <c r="H27" s="49"/>
      <c r="I27" s="49"/>
      <c r="J27" s="49"/>
      <c r="K27" s="50"/>
      <c r="L27" s="51"/>
      <c r="M27" s="49"/>
      <c r="N27" s="47"/>
    </row>
    <row r="28" spans="1:14" x14ac:dyDescent="0.25">
      <c r="A28" s="46"/>
      <c r="B28" s="48"/>
      <c r="C28" s="49"/>
      <c r="D28" s="49"/>
      <c r="E28" s="49"/>
      <c r="F28" s="49"/>
      <c r="G28" s="49"/>
      <c r="H28" s="49"/>
      <c r="I28" s="49"/>
      <c r="J28" s="49"/>
      <c r="K28" s="50"/>
      <c r="L28" s="51"/>
      <c r="M28" s="49"/>
      <c r="N28" s="47"/>
    </row>
    <row r="29" spans="1:14" x14ac:dyDescent="0.25">
      <c r="A29" s="46"/>
      <c r="B29" s="48"/>
      <c r="C29" s="49"/>
      <c r="D29" s="49"/>
      <c r="E29" s="49"/>
      <c r="F29" s="49"/>
      <c r="G29" s="49"/>
      <c r="H29" s="49"/>
      <c r="I29" s="49"/>
      <c r="J29" s="49"/>
      <c r="K29" s="50"/>
      <c r="L29" s="51"/>
      <c r="M29" s="49"/>
      <c r="N29" s="47"/>
    </row>
    <row r="30" spans="1:14" x14ac:dyDescent="0.25">
      <c r="A30" s="46"/>
      <c r="B30" s="48"/>
      <c r="C30" s="49"/>
      <c r="D30" s="49"/>
      <c r="E30" s="49"/>
      <c r="F30" s="49"/>
      <c r="G30" s="49"/>
      <c r="H30" s="49"/>
      <c r="I30" s="49"/>
      <c r="J30" s="49"/>
      <c r="K30" s="50"/>
      <c r="L30" s="51"/>
      <c r="M30" s="49"/>
      <c r="N30" s="47"/>
    </row>
    <row r="31" spans="1:14" x14ac:dyDescent="0.25">
      <c r="A31" s="46"/>
      <c r="B31" s="48"/>
      <c r="C31" s="49"/>
      <c r="D31" s="49"/>
      <c r="E31" s="49"/>
      <c r="F31" s="49"/>
      <c r="G31" s="49"/>
      <c r="H31" s="49"/>
      <c r="I31" s="49"/>
      <c r="J31" s="49"/>
      <c r="K31" s="50"/>
      <c r="L31" s="51"/>
      <c r="M31" s="49"/>
      <c r="N31" s="47"/>
    </row>
    <row r="32" spans="1:14" x14ac:dyDescent="0.25">
      <c r="A32" s="46"/>
      <c r="B32" s="48"/>
      <c r="C32" s="49"/>
      <c r="D32" s="49"/>
      <c r="E32" s="49"/>
      <c r="F32" s="49"/>
      <c r="G32" s="49"/>
      <c r="H32" s="49"/>
      <c r="I32" s="49"/>
      <c r="J32" s="49"/>
      <c r="K32" s="50"/>
      <c r="L32" s="51"/>
      <c r="M32" s="49"/>
      <c r="N32" s="47"/>
    </row>
    <row r="33" spans="1:14" x14ac:dyDescent="0.25">
      <c r="A33" s="46"/>
      <c r="B33" s="48"/>
      <c r="C33" s="49"/>
      <c r="D33" s="49"/>
      <c r="E33" s="49"/>
      <c r="F33" s="49"/>
      <c r="G33" s="49"/>
      <c r="H33" s="49"/>
      <c r="I33" s="49"/>
      <c r="J33" s="49"/>
      <c r="K33" s="50"/>
      <c r="L33" s="51"/>
      <c r="M33" s="49"/>
      <c r="N33" s="47"/>
    </row>
    <row r="34" spans="1:14" x14ac:dyDescent="0.25">
      <c r="A34" s="46"/>
      <c r="B34" s="48"/>
      <c r="C34" s="49"/>
      <c r="D34" s="49"/>
      <c r="E34" s="49"/>
      <c r="F34" s="49"/>
      <c r="G34" s="49"/>
      <c r="H34" s="49"/>
      <c r="I34" s="49"/>
      <c r="J34" s="49"/>
      <c r="K34" s="50"/>
      <c r="L34" s="51"/>
      <c r="M34" s="49"/>
      <c r="N34" s="47"/>
    </row>
    <row r="35" spans="1:14" x14ac:dyDescent="0.25">
      <c r="A35" s="46"/>
      <c r="B35" s="48"/>
      <c r="C35" s="49"/>
      <c r="D35" s="49"/>
      <c r="E35" s="49"/>
      <c r="F35" s="49"/>
      <c r="G35" s="49"/>
      <c r="H35" s="49"/>
      <c r="I35" s="49"/>
      <c r="J35" s="49"/>
      <c r="K35" s="50"/>
      <c r="L35" s="51"/>
      <c r="M35" s="49"/>
      <c r="N35" s="47"/>
    </row>
    <row r="36" spans="1:14" x14ac:dyDescent="0.25">
      <c r="A36" s="46"/>
      <c r="B36" s="48"/>
      <c r="C36" s="49"/>
      <c r="D36" s="49"/>
      <c r="E36" s="49"/>
      <c r="F36" s="49"/>
      <c r="G36" s="49"/>
      <c r="H36" s="49"/>
      <c r="I36" s="49"/>
      <c r="J36" s="49"/>
      <c r="K36" s="50"/>
      <c r="L36" s="51"/>
      <c r="M36" s="49"/>
      <c r="N36" s="47"/>
    </row>
    <row r="37" spans="1:14" x14ac:dyDescent="0.25">
      <c r="A37" s="46"/>
      <c r="B37" s="48"/>
      <c r="C37" s="49"/>
      <c r="D37" s="49"/>
      <c r="E37" s="49"/>
      <c r="F37" s="49"/>
      <c r="G37" s="49"/>
      <c r="H37" s="49"/>
      <c r="I37" s="49"/>
      <c r="J37" s="49"/>
      <c r="K37" s="50"/>
      <c r="L37" s="51"/>
      <c r="M37" s="49"/>
      <c r="N37" s="47"/>
    </row>
    <row r="38" spans="1:14" x14ac:dyDescent="0.25">
      <c r="A38" s="46"/>
      <c r="B38" s="48"/>
      <c r="C38" s="49"/>
      <c r="D38" s="49"/>
      <c r="E38" s="49"/>
      <c r="F38" s="49"/>
      <c r="G38" s="49"/>
      <c r="H38" s="49"/>
      <c r="I38" s="49"/>
      <c r="J38" s="49"/>
      <c r="K38" s="50"/>
      <c r="L38" s="51"/>
      <c r="M38" s="49"/>
      <c r="N38" s="47"/>
    </row>
    <row r="39" spans="1:14" x14ac:dyDescent="0.25">
      <c r="A39" s="46"/>
      <c r="B39" s="48"/>
      <c r="C39" s="49"/>
      <c r="D39" s="49"/>
      <c r="E39" s="49"/>
      <c r="F39" s="49"/>
      <c r="G39" s="49"/>
      <c r="H39" s="49"/>
      <c r="I39" s="49"/>
      <c r="J39" s="49"/>
      <c r="K39" s="50"/>
      <c r="L39" s="51"/>
      <c r="M39" s="49"/>
      <c r="N39" s="47"/>
    </row>
    <row r="40" spans="1:14" x14ac:dyDescent="0.25">
      <c r="A40" s="46"/>
      <c r="B40" s="48"/>
      <c r="C40" s="49"/>
      <c r="D40" s="49"/>
      <c r="E40" s="49"/>
      <c r="F40" s="49"/>
      <c r="G40" s="49"/>
      <c r="H40" s="49"/>
      <c r="I40" s="49"/>
      <c r="J40" s="49"/>
      <c r="K40" s="50"/>
      <c r="L40" s="51"/>
      <c r="M40" s="49"/>
      <c r="N40" s="47"/>
    </row>
    <row r="41" spans="1:14" x14ac:dyDescent="0.25">
      <c r="A41" s="46"/>
      <c r="B41" s="48"/>
      <c r="C41" s="49"/>
      <c r="D41" s="49"/>
      <c r="E41" s="49"/>
      <c r="F41" s="49"/>
      <c r="G41" s="49"/>
      <c r="H41" s="49"/>
      <c r="I41" s="49"/>
      <c r="J41" s="49"/>
      <c r="K41" s="50"/>
      <c r="L41" s="51"/>
      <c r="M41" s="49"/>
      <c r="N41" s="47"/>
    </row>
    <row r="42" spans="1:14" x14ac:dyDescent="0.25">
      <c r="A42" s="46"/>
      <c r="B42" s="48"/>
      <c r="C42" s="49"/>
      <c r="D42" s="49"/>
      <c r="E42" s="49"/>
      <c r="F42" s="49"/>
      <c r="G42" s="49"/>
      <c r="H42" s="49"/>
      <c r="I42" s="49"/>
      <c r="J42" s="49"/>
      <c r="K42" s="50"/>
      <c r="L42" s="51"/>
      <c r="M42" s="49"/>
      <c r="N42" s="47"/>
    </row>
    <row r="43" spans="1:14" x14ac:dyDescent="0.25">
      <c r="A43" s="46"/>
      <c r="B43" s="48"/>
      <c r="C43" s="49"/>
      <c r="D43" s="49"/>
      <c r="E43" s="49"/>
      <c r="F43" s="49"/>
      <c r="G43" s="49"/>
      <c r="H43" s="49"/>
      <c r="I43" s="49"/>
      <c r="J43" s="49"/>
      <c r="K43" s="50"/>
      <c r="L43" s="51"/>
      <c r="M43" s="49"/>
      <c r="N43" s="47"/>
    </row>
    <row r="44" spans="1:14" x14ac:dyDescent="0.25">
      <c r="B44" s="52"/>
      <c r="C44" s="53"/>
      <c r="D44" s="53"/>
      <c r="E44" s="53"/>
      <c r="F44" s="53"/>
      <c r="G44" s="53"/>
      <c r="H44" s="53"/>
      <c r="I44" s="53"/>
      <c r="J44" s="53"/>
      <c r="K44" s="54"/>
      <c r="L44" s="55"/>
      <c r="M44" s="53"/>
      <c r="N44" s="47"/>
    </row>
    <row r="45" spans="1:14" x14ac:dyDescent="0.25">
      <c r="B45" s="52"/>
      <c r="C45" s="53"/>
      <c r="D45" s="53"/>
      <c r="E45" s="53"/>
      <c r="F45" s="53"/>
      <c r="G45" s="53"/>
      <c r="H45" s="53"/>
      <c r="I45" s="53"/>
      <c r="J45" s="53"/>
      <c r="K45" s="54"/>
      <c r="L45" s="55"/>
      <c r="M45" s="53"/>
      <c r="N45" s="47"/>
    </row>
    <row r="46" spans="1:14" x14ac:dyDescent="0.25">
      <c r="B46" s="52"/>
      <c r="C46" s="53"/>
      <c r="D46" s="53"/>
      <c r="E46" s="53"/>
      <c r="F46" s="53"/>
      <c r="G46" s="53"/>
      <c r="H46" s="53"/>
      <c r="I46" s="53"/>
      <c r="J46" s="53"/>
      <c r="K46" s="54"/>
      <c r="L46" s="55"/>
      <c r="M46" s="53"/>
      <c r="N46" s="47"/>
    </row>
    <row r="47" spans="1:14" x14ac:dyDescent="0.25">
      <c r="B47" s="52"/>
      <c r="C47" s="53"/>
      <c r="D47" s="53"/>
      <c r="E47" s="53"/>
      <c r="F47" s="53"/>
      <c r="G47" s="53"/>
      <c r="H47" s="53"/>
      <c r="I47" s="53"/>
      <c r="J47" s="53"/>
      <c r="K47" s="54"/>
      <c r="L47" s="55"/>
      <c r="M47" s="53"/>
      <c r="N47" s="47"/>
    </row>
    <row r="48" spans="1:14" x14ac:dyDescent="0.25">
      <c r="B48" s="52"/>
      <c r="C48" s="53"/>
      <c r="D48" s="53"/>
      <c r="E48" s="53"/>
      <c r="F48" s="53"/>
      <c r="G48" s="53"/>
      <c r="H48" s="53"/>
      <c r="I48" s="53"/>
      <c r="J48" s="53"/>
      <c r="K48" s="54"/>
      <c r="L48" s="55"/>
      <c r="M48" s="53"/>
      <c r="N48" s="47"/>
    </row>
    <row r="49" spans="2:14" x14ac:dyDescent="0.25">
      <c r="B49" s="52"/>
      <c r="C49" s="53"/>
      <c r="D49" s="53"/>
      <c r="E49" s="53"/>
      <c r="F49" s="53"/>
      <c r="G49" s="53"/>
      <c r="H49" s="53"/>
      <c r="I49" s="53"/>
      <c r="J49" s="53"/>
      <c r="K49" s="54"/>
      <c r="L49" s="55"/>
      <c r="M49" s="53"/>
      <c r="N49" s="47"/>
    </row>
    <row r="50" spans="2:14" x14ac:dyDescent="0.25">
      <c r="B50" s="52"/>
      <c r="C50" s="53"/>
      <c r="D50" s="53"/>
      <c r="E50" s="53"/>
      <c r="F50" s="53"/>
      <c r="G50" s="53"/>
      <c r="H50" s="53"/>
      <c r="I50" s="53"/>
      <c r="J50" s="53"/>
      <c r="K50" s="54"/>
      <c r="L50" s="55"/>
      <c r="M50" s="53"/>
      <c r="N50" s="47"/>
    </row>
  </sheetData>
  <mergeCells count="17">
    <mergeCell ref="K1:N1"/>
    <mergeCell ref="K8:L9"/>
    <mergeCell ref="M8:N9"/>
    <mergeCell ref="G9:H9"/>
    <mergeCell ref="I9:J9"/>
    <mergeCell ref="B11:B19"/>
    <mergeCell ref="A2:N2"/>
    <mergeCell ref="A3:N3"/>
    <mergeCell ref="A4:N4"/>
    <mergeCell ref="A6:A10"/>
    <mergeCell ref="A21:M21"/>
    <mergeCell ref="C6:N6"/>
    <mergeCell ref="C7:D9"/>
    <mergeCell ref="E7:N7"/>
    <mergeCell ref="E8:F9"/>
    <mergeCell ref="G8:J8"/>
    <mergeCell ref="B6:B10"/>
  </mergeCells>
  <printOptions horizontalCentered="1"/>
  <pageMargins left="0.11811023622047245" right="0.11811023622047245" top="0.78740157480314965" bottom="0.59055118110236227" header="0" footer="0"/>
  <pageSetup paperSize="9" scale="80" orientation="landscape" useFirstPageNumber="1" r:id="rId1"/>
  <headerFooter>
    <oddFooter>&amp;C&amp;"Times New Roman,обычный"&amp;12&amp;P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7"/>
  <sheetViews>
    <sheetView tabSelected="1" zoomScale="80" zoomScaleNormal="80" zoomScaleSheetLayoutView="77" workbookViewId="0">
      <pane xSplit="18" ySplit="6" topLeftCell="S7" activePane="bottomRight" state="frozen"/>
      <selection pane="topRight" activeCell="T1" sqref="T1"/>
      <selection pane="bottomLeft" activeCell="A7" sqref="A7"/>
      <selection pane="bottomRight" activeCell="K77" sqref="K77"/>
    </sheetView>
  </sheetViews>
  <sheetFormatPr defaultRowHeight="15" x14ac:dyDescent="0.25"/>
  <cols>
    <col min="1" max="1" width="6.28515625" style="16" customWidth="1"/>
    <col min="2" max="2" width="24.85546875" style="23" customWidth="1"/>
    <col min="3" max="3" width="6" style="15" customWidth="1"/>
    <col min="4" max="4" width="14.42578125" style="15" customWidth="1"/>
    <col min="5" max="5" width="10.85546875" style="15" customWidth="1"/>
    <col min="6" max="6" width="7.7109375" style="15" customWidth="1"/>
    <col min="7" max="7" width="8.42578125" style="15" customWidth="1"/>
    <col min="8" max="8" width="7.140625" style="15" customWidth="1"/>
    <col min="9" max="9" width="7.42578125" style="15" customWidth="1"/>
    <col min="10" max="10" width="6.7109375" style="15" customWidth="1"/>
    <col min="11" max="11" width="12" style="15" customWidth="1"/>
    <col min="12" max="12" width="9" style="15" customWidth="1"/>
    <col min="13" max="13" width="10.28515625" style="15" customWidth="1"/>
    <col min="14" max="14" width="7.5703125" style="15" customWidth="1"/>
    <col min="15" max="15" width="7.85546875" style="15" customWidth="1"/>
    <col min="16" max="16" width="7" style="15" customWidth="1"/>
    <col min="17" max="17" width="9.7109375" style="20" customWidth="1"/>
    <col min="18" max="18" width="10.42578125" style="20" customWidth="1"/>
    <col min="19" max="19" width="7.5703125" style="20" customWidth="1"/>
    <col min="20" max="16384" width="9.140625" style="15"/>
  </cols>
  <sheetData>
    <row r="1" spans="1:22" s="2" customFormat="1" ht="60.75" customHeight="1" x14ac:dyDescent="0.25">
      <c r="A1" s="12"/>
      <c r="B1" s="22"/>
      <c r="P1" s="148" t="s">
        <v>162</v>
      </c>
      <c r="Q1" s="148"/>
      <c r="R1" s="148"/>
      <c r="S1" s="148"/>
    </row>
    <row r="2" spans="1:22" s="2" customFormat="1" ht="15.75" customHeight="1" x14ac:dyDescent="0.25">
      <c r="A2" s="167"/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78"/>
      <c r="U2" s="78"/>
      <c r="V2" s="78"/>
    </row>
    <row r="3" spans="1:22" s="2" customFormat="1" ht="15" customHeight="1" x14ac:dyDescent="0.25">
      <c r="A3" s="168" t="s">
        <v>17</v>
      </c>
      <c r="B3" s="168" t="s">
        <v>0</v>
      </c>
      <c r="C3" s="168" t="s">
        <v>14</v>
      </c>
      <c r="D3" s="168" t="s">
        <v>1</v>
      </c>
      <c r="E3" s="157" t="s">
        <v>2</v>
      </c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9"/>
      <c r="Q3" s="172" t="s">
        <v>8</v>
      </c>
      <c r="R3" s="172"/>
      <c r="S3" s="172"/>
    </row>
    <row r="4" spans="1:22" s="2" customFormat="1" x14ac:dyDescent="0.25">
      <c r="A4" s="169"/>
      <c r="B4" s="169"/>
      <c r="C4" s="169"/>
      <c r="D4" s="169"/>
      <c r="E4" s="173" t="s">
        <v>4</v>
      </c>
      <c r="F4" s="174"/>
      <c r="G4" s="160" t="s">
        <v>3</v>
      </c>
      <c r="H4" s="161"/>
      <c r="I4" s="161"/>
      <c r="J4" s="161"/>
      <c r="K4" s="161"/>
      <c r="L4" s="161"/>
      <c r="M4" s="161"/>
      <c r="N4" s="161"/>
      <c r="O4" s="161"/>
      <c r="P4" s="162"/>
      <c r="Q4" s="172"/>
      <c r="R4" s="172"/>
      <c r="S4" s="172"/>
    </row>
    <row r="5" spans="1:22" s="2" customFormat="1" ht="15" customHeight="1" x14ac:dyDescent="0.25">
      <c r="A5" s="169"/>
      <c r="B5" s="169"/>
      <c r="C5" s="169"/>
      <c r="D5" s="169"/>
      <c r="E5" s="175"/>
      <c r="F5" s="176"/>
      <c r="G5" s="163" t="s">
        <v>11</v>
      </c>
      <c r="H5" s="164"/>
      <c r="I5" s="157" t="s">
        <v>5</v>
      </c>
      <c r="J5" s="158"/>
      <c r="K5" s="158"/>
      <c r="L5" s="159"/>
      <c r="M5" s="163" t="s">
        <v>13</v>
      </c>
      <c r="N5" s="164"/>
      <c r="O5" s="163" t="s">
        <v>7</v>
      </c>
      <c r="P5" s="164"/>
      <c r="Q5" s="168" t="s">
        <v>16</v>
      </c>
      <c r="R5" s="163" t="s">
        <v>15</v>
      </c>
      <c r="S5" s="164"/>
    </row>
    <row r="6" spans="1:22" s="2" customFormat="1" ht="60" customHeight="1" x14ac:dyDescent="0.25">
      <c r="A6" s="169"/>
      <c r="B6" s="169"/>
      <c r="C6" s="169"/>
      <c r="D6" s="170"/>
      <c r="E6" s="177"/>
      <c r="F6" s="178"/>
      <c r="G6" s="165"/>
      <c r="H6" s="166"/>
      <c r="I6" s="155" t="s">
        <v>12</v>
      </c>
      <c r="J6" s="156"/>
      <c r="K6" s="155" t="s">
        <v>6</v>
      </c>
      <c r="L6" s="156"/>
      <c r="M6" s="165"/>
      <c r="N6" s="166"/>
      <c r="O6" s="165"/>
      <c r="P6" s="166"/>
      <c r="Q6" s="169"/>
      <c r="R6" s="165"/>
      <c r="S6" s="166"/>
    </row>
    <row r="7" spans="1:22" s="2" customFormat="1" x14ac:dyDescent="0.25">
      <c r="A7" s="170"/>
      <c r="B7" s="170"/>
      <c r="C7" s="170"/>
      <c r="D7" s="69"/>
      <c r="E7" s="66" t="s">
        <v>94</v>
      </c>
      <c r="F7" s="67" t="s">
        <v>47</v>
      </c>
      <c r="G7" s="66" t="s">
        <v>94</v>
      </c>
      <c r="H7" s="67" t="s">
        <v>47</v>
      </c>
      <c r="I7" s="66" t="s">
        <v>94</v>
      </c>
      <c r="J7" s="67" t="s">
        <v>47</v>
      </c>
      <c r="K7" s="66" t="s">
        <v>94</v>
      </c>
      <c r="L7" s="67" t="s">
        <v>47</v>
      </c>
      <c r="M7" s="66" t="s">
        <v>94</v>
      </c>
      <c r="N7" s="67" t="s">
        <v>47</v>
      </c>
      <c r="O7" s="66" t="s">
        <v>94</v>
      </c>
      <c r="P7" s="67" t="s">
        <v>47</v>
      </c>
      <c r="Q7" s="170"/>
      <c r="R7" s="66" t="s">
        <v>94</v>
      </c>
      <c r="S7" s="67" t="s">
        <v>47</v>
      </c>
    </row>
    <row r="8" spans="1:22" s="28" customFormat="1" x14ac:dyDescent="0.25">
      <c r="A8" s="6">
        <v>2</v>
      </c>
      <c r="B8" s="3">
        <v>3</v>
      </c>
      <c r="C8" s="6">
        <v>4</v>
      </c>
      <c r="D8" s="6">
        <v>5</v>
      </c>
      <c r="E8" s="6">
        <v>6</v>
      </c>
      <c r="F8" s="6">
        <v>7</v>
      </c>
      <c r="G8" s="6">
        <v>8</v>
      </c>
      <c r="H8" s="6">
        <v>9</v>
      </c>
      <c r="I8" s="6">
        <v>10</v>
      </c>
      <c r="J8" s="6">
        <v>11</v>
      </c>
      <c r="K8" s="6">
        <v>12</v>
      </c>
      <c r="L8" s="6">
        <v>13</v>
      </c>
      <c r="M8" s="6">
        <v>14</v>
      </c>
      <c r="N8" s="6">
        <v>15</v>
      </c>
      <c r="O8" s="6">
        <v>16</v>
      </c>
      <c r="P8" s="6">
        <v>17</v>
      </c>
      <c r="Q8" s="6">
        <v>18</v>
      </c>
      <c r="R8" s="6">
        <v>19</v>
      </c>
      <c r="S8" s="6">
        <v>20</v>
      </c>
    </row>
    <row r="9" spans="1:22" s="11" customFormat="1" ht="73.5" customHeight="1" x14ac:dyDescent="0.25">
      <c r="A9" s="81">
        <v>1</v>
      </c>
      <c r="B9" s="84" t="s">
        <v>54</v>
      </c>
      <c r="C9" s="85"/>
      <c r="D9" s="85"/>
      <c r="E9" s="86">
        <f t="shared" ref="E9:P9" si="0">E10+E13+E14+E15+E16+E18</f>
        <v>6051.97</v>
      </c>
      <c r="F9" s="108">
        <f t="shared" si="0"/>
        <v>0</v>
      </c>
      <c r="G9" s="86">
        <f t="shared" si="0"/>
        <v>0</v>
      </c>
      <c r="H9" s="86">
        <f t="shared" si="0"/>
        <v>0</v>
      </c>
      <c r="I9" s="86">
        <f t="shared" si="0"/>
        <v>0</v>
      </c>
      <c r="J9" s="86">
        <f t="shared" si="0"/>
        <v>0</v>
      </c>
      <c r="K9" s="86">
        <f t="shared" si="0"/>
        <v>260.7</v>
      </c>
      <c r="L9" s="86">
        <f t="shared" si="0"/>
        <v>0</v>
      </c>
      <c r="M9" s="86">
        <f t="shared" si="0"/>
        <v>5781.27</v>
      </c>
      <c r="N9" s="108">
        <f t="shared" si="0"/>
        <v>0</v>
      </c>
      <c r="O9" s="86">
        <f t="shared" si="0"/>
        <v>10</v>
      </c>
      <c r="P9" s="86">
        <f t="shared" si="0"/>
        <v>0</v>
      </c>
      <c r="Q9" s="85"/>
      <c r="R9" s="85"/>
      <c r="S9" s="85"/>
    </row>
    <row r="10" spans="1:22" s="11" customFormat="1" ht="57.75" customHeight="1" x14ac:dyDescent="0.25">
      <c r="A10" s="87" t="s">
        <v>19</v>
      </c>
      <c r="B10" s="88" t="s">
        <v>55</v>
      </c>
      <c r="C10" s="81"/>
      <c r="D10" s="81"/>
      <c r="E10" s="83">
        <f t="shared" ref="E10:P10" si="1">E11+E12</f>
        <v>0</v>
      </c>
      <c r="F10" s="83">
        <f t="shared" si="1"/>
        <v>0</v>
      </c>
      <c r="G10" s="83">
        <f t="shared" si="1"/>
        <v>0</v>
      </c>
      <c r="H10" s="83">
        <f t="shared" si="1"/>
        <v>0</v>
      </c>
      <c r="I10" s="83">
        <f t="shared" si="1"/>
        <v>0</v>
      </c>
      <c r="J10" s="83">
        <f t="shared" si="1"/>
        <v>0</v>
      </c>
      <c r="K10" s="83">
        <f t="shared" si="1"/>
        <v>0</v>
      </c>
      <c r="L10" s="83">
        <f t="shared" si="1"/>
        <v>0</v>
      </c>
      <c r="M10" s="83">
        <f t="shared" si="1"/>
        <v>0</v>
      </c>
      <c r="N10" s="83">
        <f t="shared" si="1"/>
        <v>0</v>
      </c>
      <c r="O10" s="83">
        <f t="shared" si="1"/>
        <v>0</v>
      </c>
      <c r="P10" s="83">
        <f t="shared" si="1"/>
        <v>0</v>
      </c>
      <c r="Q10" s="81"/>
      <c r="R10" s="81"/>
      <c r="S10" s="81"/>
    </row>
    <row r="11" spans="1:22" s="11" customFormat="1" ht="88.5" customHeight="1" x14ac:dyDescent="0.25">
      <c r="A11" s="7" t="s">
        <v>56</v>
      </c>
      <c r="B11" s="57" t="s">
        <v>57</v>
      </c>
      <c r="C11" s="4"/>
      <c r="D11" s="4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4"/>
      <c r="R11" s="4"/>
      <c r="S11" s="4"/>
    </row>
    <row r="12" spans="1:22" s="11" customFormat="1" ht="79.5" customHeight="1" x14ac:dyDescent="0.25">
      <c r="A12" s="7" t="s">
        <v>58</v>
      </c>
      <c r="B12" s="57" t="s">
        <v>59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pans="1:22" s="11" customFormat="1" ht="75.75" customHeight="1" x14ac:dyDescent="0.25">
      <c r="A13" s="71" t="s">
        <v>20</v>
      </c>
      <c r="B13" s="17" t="s">
        <v>35</v>
      </c>
      <c r="C13" s="5">
        <v>2020</v>
      </c>
      <c r="D13" s="5" t="s">
        <v>103</v>
      </c>
      <c r="E13" s="29">
        <f>G13+I13+K13+M13+O13</f>
        <v>5781.27</v>
      </c>
      <c r="F13" s="29">
        <f>H13+J13+L13+N13+P13</f>
        <v>0</v>
      </c>
      <c r="G13" s="10"/>
      <c r="H13" s="10"/>
      <c r="I13" s="10"/>
      <c r="J13" s="10"/>
      <c r="K13" s="29"/>
      <c r="L13" s="10"/>
      <c r="M13" s="29">
        <v>5781.27</v>
      </c>
      <c r="N13" s="29"/>
      <c r="O13" s="5"/>
      <c r="P13" s="5"/>
      <c r="Q13" s="5" t="s">
        <v>26</v>
      </c>
      <c r="R13" s="5">
        <v>173</v>
      </c>
      <c r="S13" s="5"/>
    </row>
    <row r="14" spans="1:22" s="11" customFormat="1" ht="44.25" customHeight="1" x14ac:dyDescent="0.25">
      <c r="A14" s="58" t="s">
        <v>21</v>
      </c>
      <c r="B14" s="57" t="s">
        <v>60</v>
      </c>
      <c r="C14" s="4"/>
      <c r="D14" s="4"/>
      <c r="E14" s="29"/>
      <c r="F14" s="29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22" s="11" customFormat="1" ht="75" customHeight="1" x14ac:dyDescent="0.25">
      <c r="A15" s="58" t="s">
        <v>22</v>
      </c>
      <c r="B15" s="57" t="s">
        <v>97</v>
      </c>
      <c r="C15" s="9">
        <v>2020</v>
      </c>
      <c r="D15" s="9" t="s">
        <v>159</v>
      </c>
      <c r="E15" s="29">
        <f>G15+I15+K15+M15+O15</f>
        <v>10</v>
      </c>
      <c r="F15" s="29">
        <f>H15+J15+L15+N15+P15</f>
        <v>0</v>
      </c>
      <c r="G15" s="9"/>
      <c r="H15" s="9"/>
      <c r="I15" s="9"/>
      <c r="J15" s="9"/>
      <c r="K15" s="31"/>
      <c r="L15" s="31"/>
      <c r="M15" s="4"/>
      <c r="N15" s="4"/>
      <c r="O15" s="31">
        <v>10</v>
      </c>
      <c r="P15" s="31"/>
      <c r="Q15" s="4"/>
      <c r="R15" s="4"/>
      <c r="S15" s="4"/>
    </row>
    <row r="16" spans="1:22" s="11" customFormat="1" ht="81" customHeight="1" x14ac:dyDescent="0.25">
      <c r="A16" s="58" t="s">
        <v>23</v>
      </c>
      <c r="B16" s="57" t="s">
        <v>61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9" s="11" customFormat="1" ht="81" customHeight="1" x14ac:dyDescent="0.25">
      <c r="A17" s="58" t="s">
        <v>24</v>
      </c>
      <c r="B17" s="57" t="s">
        <v>100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1:19" s="11" customFormat="1" ht="63.75" customHeight="1" x14ac:dyDescent="0.25">
      <c r="A18" s="58" t="s">
        <v>84</v>
      </c>
      <c r="B18" s="57" t="s">
        <v>95</v>
      </c>
      <c r="C18" s="9">
        <v>2020</v>
      </c>
      <c r="D18" s="64" t="s">
        <v>28</v>
      </c>
      <c r="E18" s="30">
        <f t="shared" ref="E18:E29" si="2">G18+I18+K18+M18+O18</f>
        <v>260.7</v>
      </c>
      <c r="F18" s="30">
        <f t="shared" ref="F18:F29" si="3">H18+J18+L18+N18+P18</f>
        <v>0</v>
      </c>
      <c r="G18" s="4"/>
      <c r="H18" s="4"/>
      <c r="I18" s="4"/>
      <c r="J18" s="4"/>
      <c r="K18" s="30">
        <v>260.7</v>
      </c>
      <c r="L18" s="30"/>
      <c r="M18" s="4"/>
      <c r="N18" s="4"/>
      <c r="O18" s="4"/>
      <c r="P18" s="4"/>
      <c r="Q18" s="4"/>
      <c r="R18" s="4"/>
      <c r="S18" s="4"/>
    </row>
    <row r="19" spans="1:19" s="11" customFormat="1" ht="87" customHeight="1" x14ac:dyDescent="0.25">
      <c r="A19" s="81" t="s">
        <v>10</v>
      </c>
      <c r="B19" s="82" t="s">
        <v>134</v>
      </c>
      <c r="C19" s="81"/>
      <c r="D19" s="81"/>
      <c r="E19" s="83">
        <f t="shared" si="2"/>
        <v>15</v>
      </c>
      <c r="F19" s="83">
        <f t="shared" si="3"/>
        <v>0</v>
      </c>
      <c r="G19" s="83">
        <f t="shared" ref="G19:P19" si="4">G20+G21</f>
        <v>0</v>
      </c>
      <c r="H19" s="83">
        <f t="shared" si="4"/>
        <v>0</v>
      </c>
      <c r="I19" s="83">
        <f t="shared" si="4"/>
        <v>0</v>
      </c>
      <c r="J19" s="83">
        <f t="shared" si="4"/>
        <v>0</v>
      </c>
      <c r="K19" s="83">
        <f t="shared" si="4"/>
        <v>0</v>
      </c>
      <c r="L19" s="83">
        <f t="shared" si="4"/>
        <v>0</v>
      </c>
      <c r="M19" s="83">
        <f t="shared" si="4"/>
        <v>0</v>
      </c>
      <c r="N19" s="83">
        <f t="shared" si="4"/>
        <v>0</v>
      </c>
      <c r="O19" s="83">
        <f t="shared" si="4"/>
        <v>15</v>
      </c>
      <c r="P19" s="83">
        <f t="shared" si="4"/>
        <v>0</v>
      </c>
      <c r="Q19" s="81"/>
      <c r="R19" s="81"/>
      <c r="S19" s="81"/>
    </row>
    <row r="20" spans="1:19" s="11" customFormat="1" ht="46.5" customHeight="1" x14ac:dyDescent="0.25">
      <c r="A20" s="9" t="s">
        <v>62</v>
      </c>
      <c r="B20" s="59" t="s">
        <v>63</v>
      </c>
      <c r="C20" s="4"/>
      <c r="D20" s="4"/>
      <c r="E20" s="30">
        <f t="shared" si="2"/>
        <v>0</v>
      </c>
      <c r="F20" s="30">
        <f t="shared" si="3"/>
        <v>0</v>
      </c>
      <c r="G20" s="4"/>
      <c r="H20" s="4"/>
      <c r="I20" s="4"/>
      <c r="J20" s="4"/>
      <c r="K20" s="30"/>
      <c r="L20" s="30"/>
      <c r="M20" s="4"/>
      <c r="N20" s="4"/>
      <c r="O20" s="4"/>
      <c r="P20" s="4"/>
      <c r="Q20" s="4"/>
      <c r="R20" s="4"/>
      <c r="S20" s="4"/>
    </row>
    <row r="21" spans="1:19" s="11" customFormat="1" ht="75" customHeight="1" x14ac:dyDescent="0.25">
      <c r="A21" s="9" t="s">
        <v>64</v>
      </c>
      <c r="B21" s="24" t="s">
        <v>65</v>
      </c>
      <c r="C21" s="4"/>
      <c r="D21" s="9" t="s">
        <v>159</v>
      </c>
      <c r="E21" s="30">
        <f t="shared" si="2"/>
        <v>15</v>
      </c>
      <c r="F21" s="30">
        <f t="shared" si="3"/>
        <v>0</v>
      </c>
      <c r="G21" s="4"/>
      <c r="H21" s="4"/>
      <c r="I21" s="4"/>
      <c r="J21" s="4"/>
      <c r="K21" s="4"/>
      <c r="L21" s="4"/>
      <c r="M21" s="30"/>
      <c r="N21" s="30"/>
      <c r="O21" s="77">
        <v>15</v>
      </c>
      <c r="P21" s="4"/>
      <c r="Q21" s="4"/>
      <c r="R21" s="4"/>
      <c r="S21" s="4"/>
    </row>
    <row r="22" spans="1:19" s="11" customFormat="1" ht="75" customHeight="1" x14ac:dyDescent="0.25">
      <c r="A22" s="81" t="s">
        <v>18</v>
      </c>
      <c r="B22" s="82" t="s">
        <v>66</v>
      </c>
      <c r="C22" s="81"/>
      <c r="D22" s="81"/>
      <c r="E22" s="83">
        <f t="shared" si="2"/>
        <v>4975</v>
      </c>
      <c r="F22" s="109">
        <f t="shared" si="3"/>
        <v>0</v>
      </c>
      <c r="G22" s="83">
        <f>SUM(G23:G26)</f>
        <v>0</v>
      </c>
      <c r="H22" s="83"/>
      <c r="I22" s="83">
        <f>SUM(I23:I26)</f>
        <v>0</v>
      </c>
      <c r="J22" s="83"/>
      <c r="K22" s="83">
        <f>SUM(K23:K26)</f>
        <v>4000</v>
      </c>
      <c r="L22" s="109">
        <f>L23+L24+L25+L26</f>
        <v>0</v>
      </c>
      <c r="M22" s="83">
        <f>SUM(M23:M26)</f>
        <v>975</v>
      </c>
      <c r="N22" s="83">
        <f>SUM(N23:N26)</f>
        <v>0</v>
      </c>
      <c r="O22" s="83">
        <f>O23+O26</f>
        <v>0</v>
      </c>
      <c r="P22" s="83">
        <f>P23+P26</f>
        <v>0</v>
      </c>
      <c r="Q22" s="81"/>
      <c r="R22" s="81"/>
      <c r="S22" s="81"/>
    </row>
    <row r="23" spans="1:19" s="79" customFormat="1" ht="72" customHeight="1" x14ac:dyDescent="0.25">
      <c r="A23" s="63" t="s">
        <v>67</v>
      </c>
      <c r="B23" s="24" t="s">
        <v>98</v>
      </c>
      <c r="C23" s="63">
        <v>2020</v>
      </c>
      <c r="D23" s="25" t="s">
        <v>34</v>
      </c>
      <c r="E23" s="35">
        <f t="shared" si="2"/>
        <v>260</v>
      </c>
      <c r="F23" s="35">
        <f t="shared" si="3"/>
        <v>0</v>
      </c>
      <c r="G23" s="35"/>
      <c r="H23" s="35"/>
      <c r="I23" s="35"/>
      <c r="J23" s="35"/>
      <c r="K23" s="35"/>
      <c r="L23" s="35"/>
      <c r="M23" s="35">
        <v>260</v>
      </c>
      <c r="N23" s="35"/>
      <c r="O23" s="35"/>
      <c r="P23" s="35"/>
      <c r="Q23" s="25" t="s">
        <v>157</v>
      </c>
      <c r="R23" s="27">
        <v>700</v>
      </c>
      <c r="S23" s="27"/>
    </row>
    <row r="24" spans="1:19" s="79" customFormat="1" ht="36.75" customHeight="1" x14ac:dyDescent="0.25">
      <c r="A24" s="63" t="s">
        <v>88</v>
      </c>
      <c r="B24" s="24" t="s">
        <v>91</v>
      </c>
      <c r="C24" s="63">
        <v>2020</v>
      </c>
      <c r="D24" s="25" t="s">
        <v>28</v>
      </c>
      <c r="E24" s="35">
        <f t="shared" si="2"/>
        <v>1000</v>
      </c>
      <c r="F24" s="35">
        <f t="shared" si="3"/>
        <v>0</v>
      </c>
      <c r="G24" s="35"/>
      <c r="H24" s="35"/>
      <c r="I24" s="35"/>
      <c r="J24" s="35"/>
      <c r="K24" s="35">
        <v>1000</v>
      </c>
      <c r="L24" s="35"/>
      <c r="M24" s="35"/>
      <c r="N24" s="35"/>
      <c r="O24" s="35"/>
      <c r="P24" s="35"/>
      <c r="Q24" s="25"/>
      <c r="R24" s="25"/>
      <c r="S24" s="27"/>
    </row>
    <row r="25" spans="1:19" s="79" customFormat="1" ht="31.5" customHeight="1" x14ac:dyDescent="0.25">
      <c r="A25" s="63" t="s">
        <v>89</v>
      </c>
      <c r="B25" s="24" t="s">
        <v>99</v>
      </c>
      <c r="C25" s="63">
        <v>2020</v>
      </c>
      <c r="D25" s="25" t="s">
        <v>28</v>
      </c>
      <c r="E25" s="35">
        <f t="shared" si="2"/>
        <v>3000</v>
      </c>
      <c r="F25" s="35">
        <f t="shared" si="3"/>
        <v>0</v>
      </c>
      <c r="G25" s="35"/>
      <c r="H25" s="35"/>
      <c r="I25" s="35"/>
      <c r="J25" s="35"/>
      <c r="K25" s="35">
        <v>3000</v>
      </c>
      <c r="L25" s="35"/>
      <c r="M25" s="35"/>
      <c r="N25" s="35"/>
      <c r="O25" s="35"/>
      <c r="P25" s="35"/>
      <c r="Q25" s="25" t="s">
        <v>33</v>
      </c>
      <c r="R25" s="25"/>
      <c r="S25" s="27"/>
    </row>
    <row r="26" spans="1:19" s="79" customFormat="1" ht="66" customHeight="1" x14ac:dyDescent="0.25">
      <c r="A26" s="63" t="s">
        <v>88</v>
      </c>
      <c r="B26" s="24" t="s">
        <v>36</v>
      </c>
      <c r="C26" s="63">
        <v>2020</v>
      </c>
      <c r="D26" s="25" t="s">
        <v>104</v>
      </c>
      <c r="E26" s="35">
        <f t="shared" si="2"/>
        <v>715</v>
      </c>
      <c r="F26" s="35">
        <f t="shared" si="3"/>
        <v>0</v>
      </c>
      <c r="G26" s="35"/>
      <c r="H26" s="35"/>
      <c r="I26" s="35"/>
      <c r="J26" s="35"/>
      <c r="K26" s="35"/>
      <c r="L26" s="35"/>
      <c r="M26" s="35">
        <v>715</v>
      </c>
      <c r="N26" s="35"/>
      <c r="O26" s="35"/>
      <c r="P26" s="35"/>
      <c r="Q26" s="25" t="s">
        <v>157</v>
      </c>
      <c r="R26" s="27">
        <v>450</v>
      </c>
      <c r="S26" s="80"/>
    </row>
    <row r="27" spans="1:19" s="11" customFormat="1" ht="104.25" customHeight="1" x14ac:dyDescent="0.25">
      <c r="A27" s="81" t="s">
        <v>31</v>
      </c>
      <c r="B27" s="82" t="s">
        <v>68</v>
      </c>
      <c r="C27" s="81"/>
      <c r="D27" s="81"/>
      <c r="E27" s="83">
        <f t="shared" si="2"/>
        <v>989.59799999999996</v>
      </c>
      <c r="F27" s="83">
        <f t="shared" si="3"/>
        <v>0</v>
      </c>
      <c r="G27" s="83">
        <f t="shared" ref="G27:P27" si="5">SUM(G28:G32)</f>
        <v>0</v>
      </c>
      <c r="H27" s="83">
        <f t="shared" si="5"/>
        <v>0</v>
      </c>
      <c r="I27" s="83">
        <f t="shared" si="5"/>
        <v>0</v>
      </c>
      <c r="J27" s="83">
        <f t="shared" si="5"/>
        <v>0</v>
      </c>
      <c r="K27" s="83">
        <f t="shared" si="5"/>
        <v>75</v>
      </c>
      <c r="L27" s="83">
        <f t="shared" si="5"/>
        <v>0</v>
      </c>
      <c r="M27" s="83">
        <f t="shared" si="5"/>
        <v>914.59799999999996</v>
      </c>
      <c r="N27" s="83">
        <f t="shared" si="5"/>
        <v>0</v>
      </c>
      <c r="O27" s="83">
        <f t="shared" si="5"/>
        <v>0</v>
      </c>
      <c r="P27" s="83">
        <f t="shared" si="5"/>
        <v>0</v>
      </c>
      <c r="Q27" s="81"/>
      <c r="R27" s="81"/>
      <c r="S27" s="81"/>
    </row>
    <row r="28" spans="1:19" s="11" customFormat="1" ht="60" customHeight="1" x14ac:dyDescent="0.25">
      <c r="A28" s="89" t="s">
        <v>25</v>
      </c>
      <c r="B28" s="24" t="s">
        <v>96</v>
      </c>
      <c r="C28" s="63">
        <v>2020</v>
      </c>
      <c r="D28" s="25" t="s">
        <v>104</v>
      </c>
      <c r="E28" s="35">
        <f t="shared" si="2"/>
        <v>180</v>
      </c>
      <c r="F28" s="35">
        <f t="shared" si="3"/>
        <v>0</v>
      </c>
      <c r="G28" s="90"/>
      <c r="H28" s="90"/>
      <c r="I28" s="90"/>
      <c r="J28" s="90"/>
      <c r="K28" s="90"/>
      <c r="L28" s="90"/>
      <c r="M28" s="90">
        <v>180</v>
      </c>
      <c r="N28" s="90"/>
      <c r="O28" s="63"/>
      <c r="P28" s="63"/>
      <c r="Q28" s="25" t="s">
        <v>33</v>
      </c>
      <c r="R28" s="27">
        <v>750</v>
      </c>
      <c r="S28" s="25"/>
    </row>
    <row r="29" spans="1:19" s="11" customFormat="1" ht="108" customHeight="1" x14ac:dyDescent="0.25">
      <c r="A29" s="128" t="s">
        <v>160</v>
      </c>
      <c r="B29" s="129" t="s">
        <v>161</v>
      </c>
      <c r="C29" s="130">
        <v>2020</v>
      </c>
      <c r="D29" s="131" t="s">
        <v>28</v>
      </c>
      <c r="E29" s="132">
        <f t="shared" si="2"/>
        <v>0</v>
      </c>
      <c r="F29" s="132">
        <f t="shared" si="3"/>
        <v>0</v>
      </c>
      <c r="G29" s="133"/>
      <c r="H29" s="133"/>
      <c r="I29" s="133"/>
      <c r="J29" s="133"/>
      <c r="K29" s="133"/>
      <c r="L29" s="133"/>
      <c r="M29" s="133"/>
      <c r="N29" s="133"/>
      <c r="O29" s="130"/>
      <c r="P29" s="130"/>
      <c r="Q29" s="131"/>
      <c r="R29" s="134"/>
      <c r="S29" s="131"/>
    </row>
    <row r="30" spans="1:19" s="11" customFormat="1" ht="78.75" customHeight="1" x14ac:dyDescent="0.25">
      <c r="A30" s="89" t="s">
        <v>86</v>
      </c>
      <c r="B30" s="24" t="s">
        <v>102</v>
      </c>
      <c r="C30" s="63">
        <v>2020</v>
      </c>
      <c r="D30" s="25" t="s">
        <v>103</v>
      </c>
      <c r="E30" s="35">
        <f t="shared" ref="E30:F35" si="6">G30+I30+K30+M30+O30</f>
        <v>734.59799999999996</v>
      </c>
      <c r="F30" s="35">
        <f>H30+J30+L30+N30+P30</f>
        <v>0</v>
      </c>
      <c r="G30" s="90"/>
      <c r="H30" s="90"/>
      <c r="I30" s="90"/>
      <c r="J30" s="90"/>
      <c r="K30" s="90"/>
      <c r="L30" s="90"/>
      <c r="M30" s="90">
        <v>734.59799999999996</v>
      </c>
      <c r="N30" s="90"/>
      <c r="O30" s="63"/>
      <c r="P30" s="63"/>
      <c r="Q30" s="25" t="s">
        <v>33</v>
      </c>
      <c r="R30" s="25">
        <v>280</v>
      </c>
      <c r="S30" s="25"/>
    </row>
    <row r="31" spans="1:19" s="11" customFormat="1" ht="40.5" customHeight="1" x14ac:dyDescent="0.25">
      <c r="A31" s="89" t="s">
        <v>90</v>
      </c>
      <c r="B31" s="24" t="s">
        <v>85</v>
      </c>
      <c r="C31" s="63">
        <v>2020</v>
      </c>
      <c r="D31" s="25" t="s">
        <v>28</v>
      </c>
      <c r="E31" s="35">
        <f t="shared" si="6"/>
        <v>25</v>
      </c>
      <c r="F31" s="35">
        <f>H31+J31+L31+N31+P31</f>
        <v>0</v>
      </c>
      <c r="G31" s="90"/>
      <c r="H31" s="90"/>
      <c r="I31" s="90"/>
      <c r="J31" s="90"/>
      <c r="K31" s="90">
        <v>25</v>
      </c>
      <c r="L31" s="90"/>
      <c r="M31" s="90"/>
      <c r="N31" s="90"/>
      <c r="O31" s="63"/>
      <c r="P31" s="63"/>
      <c r="Q31" s="25" t="s">
        <v>26</v>
      </c>
      <c r="R31" s="25">
        <v>5</v>
      </c>
      <c r="S31" s="25"/>
    </row>
    <row r="32" spans="1:19" s="11" customFormat="1" ht="30.75" customHeight="1" x14ac:dyDescent="0.25">
      <c r="A32" s="89" t="s">
        <v>101</v>
      </c>
      <c r="B32" s="24" t="s">
        <v>87</v>
      </c>
      <c r="C32" s="63">
        <v>2020</v>
      </c>
      <c r="D32" s="25" t="s">
        <v>28</v>
      </c>
      <c r="E32" s="35">
        <f t="shared" si="6"/>
        <v>50</v>
      </c>
      <c r="F32" s="35">
        <f>H32+J32+L32+N32+P32</f>
        <v>0</v>
      </c>
      <c r="G32" s="90"/>
      <c r="H32" s="90"/>
      <c r="I32" s="90"/>
      <c r="J32" s="90"/>
      <c r="K32" s="90">
        <v>50</v>
      </c>
      <c r="L32" s="90"/>
      <c r="M32" s="90"/>
      <c r="N32" s="90"/>
      <c r="O32" s="63"/>
      <c r="P32" s="63"/>
      <c r="Q32" s="25"/>
      <c r="R32" s="25"/>
      <c r="S32" s="25"/>
    </row>
    <row r="33" spans="1:19" s="11" customFormat="1" ht="72" customHeight="1" x14ac:dyDescent="0.25">
      <c r="A33" s="91" t="s">
        <v>105</v>
      </c>
      <c r="B33" s="82" t="s">
        <v>106</v>
      </c>
      <c r="C33" s="92">
        <v>2020</v>
      </c>
      <c r="D33" s="93" t="s">
        <v>28</v>
      </c>
      <c r="E33" s="94">
        <f t="shared" ref="E33:J33" si="7">SUM(E34)</f>
        <v>72</v>
      </c>
      <c r="F33" s="94">
        <f t="shared" si="7"/>
        <v>0</v>
      </c>
      <c r="G33" s="94">
        <f t="shared" si="7"/>
        <v>0</v>
      </c>
      <c r="H33" s="94">
        <f t="shared" si="7"/>
        <v>0</v>
      </c>
      <c r="I33" s="94">
        <f t="shared" si="7"/>
        <v>0</v>
      </c>
      <c r="J33" s="94">
        <f t="shared" si="7"/>
        <v>0</v>
      </c>
      <c r="K33" s="94">
        <f t="shared" ref="K33:P33" si="8">SUM(K34)</f>
        <v>72</v>
      </c>
      <c r="L33" s="94">
        <f t="shared" si="8"/>
        <v>0</v>
      </c>
      <c r="M33" s="94">
        <f t="shared" si="8"/>
        <v>0</v>
      </c>
      <c r="N33" s="94">
        <f t="shared" si="8"/>
        <v>0</v>
      </c>
      <c r="O33" s="94">
        <f t="shared" si="8"/>
        <v>0</v>
      </c>
      <c r="P33" s="94">
        <f t="shared" si="8"/>
        <v>0</v>
      </c>
      <c r="Q33" s="95"/>
      <c r="R33" s="95"/>
      <c r="S33" s="95"/>
    </row>
    <row r="34" spans="1:19" s="11" customFormat="1" ht="60" customHeight="1" x14ac:dyDescent="0.25">
      <c r="A34" s="89" t="s">
        <v>70</v>
      </c>
      <c r="B34" s="24" t="s">
        <v>136</v>
      </c>
      <c r="C34" s="63">
        <v>2020</v>
      </c>
      <c r="D34" s="25" t="s">
        <v>28</v>
      </c>
      <c r="E34" s="35">
        <f t="shared" si="6"/>
        <v>72</v>
      </c>
      <c r="F34" s="35">
        <f>H34+J34+L34+N34+P34</f>
        <v>0</v>
      </c>
      <c r="G34" s="90"/>
      <c r="H34" s="90"/>
      <c r="I34" s="90"/>
      <c r="J34" s="90"/>
      <c r="K34" s="90">
        <v>72</v>
      </c>
      <c r="L34" s="90"/>
      <c r="M34" s="90"/>
      <c r="N34" s="90"/>
      <c r="O34" s="63"/>
      <c r="P34" s="63"/>
      <c r="Q34" s="25"/>
      <c r="R34" s="25"/>
      <c r="S34" s="25"/>
    </row>
    <row r="35" spans="1:19" s="11" customFormat="1" ht="32.25" customHeight="1" x14ac:dyDescent="0.25">
      <c r="A35" s="81" t="s">
        <v>107</v>
      </c>
      <c r="B35" s="82" t="s">
        <v>69</v>
      </c>
      <c r="C35" s="81"/>
      <c r="D35" s="81"/>
      <c r="E35" s="83">
        <f t="shared" si="6"/>
        <v>27910.838</v>
      </c>
      <c r="F35" s="109">
        <f t="shared" si="6"/>
        <v>0</v>
      </c>
      <c r="G35" s="83">
        <f t="shared" ref="G35:P35" si="9">G36+G39+G41+G45+G46+G48+G55+G57+G58</f>
        <v>0</v>
      </c>
      <c r="H35" s="83">
        <f t="shared" si="9"/>
        <v>0</v>
      </c>
      <c r="I35" s="83">
        <f t="shared" si="9"/>
        <v>0</v>
      </c>
      <c r="J35" s="83">
        <f t="shared" si="9"/>
        <v>0</v>
      </c>
      <c r="K35" s="83">
        <f t="shared" si="9"/>
        <v>27910.838</v>
      </c>
      <c r="L35" s="83">
        <f t="shared" si="9"/>
        <v>0</v>
      </c>
      <c r="M35" s="83">
        <f t="shared" si="9"/>
        <v>0</v>
      </c>
      <c r="N35" s="83">
        <f t="shared" si="9"/>
        <v>0</v>
      </c>
      <c r="O35" s="83">
        <f t="shared" si="9"/>
        <v>0</v>
      </c>
      <c r="P35" s="83">
        <f t="shared" si="9"/>
        <v>0</v>
      </c>
      <c r="Q35" s="81"/>
      <c r="R35" s="81"/>
      <c r="S35" s="81"/>
    </row>
    <row r="36" spans="1:19" s="11" customFormat="1" ht="71.25" customHeight="1" x14ac:dyDescent="0.25">
      <c r="A36" s="81" t="s">
        <v>108</v>
      </c>
      <c r="B36" s="96" t="s">
        <v>71</v>
      </c>
      <c r="C36" s="81"/>
      <c r="D36" s="81"/>
      <c r="E36" s="83">
        <f t="shared" ref="E36:P36" si="10">SUM(E37:E38)</f>
        <v>10000</v>
      </c>
      <c r="F36" s="83">
        <f t="shared" si="10"/>
        <v>0</v>
      </c>
      <c r="G36" s="83">
        <f t="shared" si="10"/>
        <v>0</v>
      </c>
      <c r="H36" s="83">
        <f t="shared" si="10"/>
        <v>0</v>
      </c>
      <c r="I36" s="83">
        <f t="shared" si="10"/>
        <v>0</v>
      </c>
      <c r="J36" s="83">
        <f t="shared" si="10"/>
        <v>0</v>
      </c>
      <c r="K36" s="83">
        <f t="shared" si="10"/>
        <v>10000</v>
      </c>
      <c r="L36" s="109">
        <f t="shared" si="10"/>
        <v>0</v>
      </c>
      <c r="M36" s="83">
        <f t="shared" si="10"/>
        <v>0</v>
      </c>
      <c r="N36" s="83">
        <f t="shared" si="10"/>
        <v>0</v>
      </c>
      <c r="O36" s="83">
        <f t="shared" si="10"/>
        <v>0</v>
      </c>
      <c r="P36" s="83">
        <f t="shared" si="10"/>
        <v>0</v>
      </c>
      <c r="Q36" s="81"/>
      <c r="R36" s="81"/>
      <c r="S36" s="81"/>
    </row>
    <row r="37" spans="1:19" s="11" customFormat="1" ht="124.5" customHeight="1" x14ac:dyDescent="0.25">
      <c r="A37" s="110" t="s">
        <v>109</v>
      </c>
      <c r="B37" s="24" t="s">
        <v>145</v>
      </c>
      <c r="C37" s="32">
        <v>2020</v>
      </c>
      <c r="D37" s="33" t="s">
        <v>28</v>
      </c>
      <c r="E37" s="35">
        <f>G37+I37+K37+M37+O37</f>
        <v>10000</v>
      </c>
      <c r="F37" s="35">
        <f>H37+J37+L37+N37+P37</f>
        <v>0</v>
      </c>
      <c r="G37" s="35"/>
      <c r="H37" s="35"/>
      <c r="I37" s="35"/>
      <c r="J37" s="35"/>
      <c r="K37" s="35">
        <v>10000</v>
      </c>
      <c r="L37" s="35"/>
      <c r="M37" s="35"/>
      <c r="N37" s="35"/>
      <c r="O37" s="35"/>
      <c r="P37" s="35"/>
      <c r="Q37" s="25"/>
      <c r="R37" s="97"/>
      <c r="S37" s="27"/>
    </row>
    <row r="38" spans="1:19" s="11" customFormat="1" ht="75" customHeight="1" x14ac:dyDescent="0.25">
      <c r="A38" s="110" t="s">
        <v>110</v>
      </c>
      <c r="B38" s="24" t="s">
        <v>93</v>
      </c>
      <c r="C38" s="32">
        <v>2020</v>
      </c>
      <c r="D38" s="33" t="s">
        <v>28</v>
      </c>
      <c r="E38" s="35">
        <f t="shared" ref="E38:F64" si="11">G38+I38+K38+M38+O38</f>
        <v>0</v>
      </c>
      <c r="F38" s="35">
        <f t="shared" si="11"/>
        <v>0</v>
      </c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25"/>
      <c r="R38" s="25"/>
      <c r="S38" s="27"/>
    </row>
    <row r="39" spans="1:19" s="11" customFormat="1" ht="95.25" customHeight="1" x14ac:dyDescent="0.25">
      <c r="A39" s="81" t="s">
        <v>111</v>
      </c>
      <c r="B39" s="98" t="s">
        <v>72</v>
      </c>
      <c r="C39" s="81"/>
      <c r="D39" s="81"/>
      <c r="E39" s="83">
        <f t="shared" si="11"/>
        <v>749.61300000000006</v>
      </c>
      <c r="F39" s="83">
        <f t="shared" si="11"/>
        <v>0</v>
      </c>
      <c r="G39" s="83">
        <f t="shared" ref="G39:P39" si="12">G40</f>
        <v>0</v>
      </c>
      <c r="H39" s="83">
        <f t="shared" si="12"/>
        <v>0</v>
      </c>
      <c r="I39" s="83">
        <f t="shared" si="12"/>
        <v>0</v>
      </c>
      <c r="J39" s="83">
        <f t="shared" si="12"/>
        <v>0</v>
      </c>
      <c r="K39" s="83">
        <f t="shared" si="12"/>
        <v>749.61300000000006</v>
      </c>
      <c r="L39" s="83">
        <f t="shared" si="12"/>
        <v>0</v>
      </c>
      <c r="M39" s="83">
        <f t="shared" si="12"/>
        <v>0</v>
      </c>
      <c r="N39" s="83">
        <f t="shared" si="12"/>
        <v>0</v>
      </c>
      <c r="O39" s="83">
        <f t="shared" si="12"/>
        <v>0</v>
      </c>
      <c r="P39" s="83">
        <f t="shared" si="12"/>
        <v>0</v>
      </c>
      <c r="Q39" s="81"/>
      <c r="R39" s="81"/>
      <c r="S39" s="81"/>
    </row>
    <row r="40" spans="1:19" s="11" customFormat="1" ht="60.75" customHeight="1" x14ac:dyDescent="0.25">
      <c r="A40" s="99" t="s">
        <v>112</v>
      </c>
      <c r="B40" s="113" t="s">
        <v>146</v>
      </c>
      <c r="C40" s="32">
        <v>2020</v>
      </c>
      <c r="D40" s="25" t="s">
        <v>27</v>
      </c>
      <c r="E40" s="35">
        <f t="shared" si="11"/>
        <v>749.61300000000006</v>
      </c>
      <c r="F40" s="35">
        <f t="shared" si="11"/>
        <v>0</v>
      </c>
      <c r="G40" s="26"/>
      <c r="H40" s="26"/>
      <c r="I40" s="26"/>
      <c r="J40" s="26"/>
      <c r="K40" s="35">
        <v>749.61300000000006</v>
      </c>
      <c r="L40" s="35"/>
      <c r="M40" s="26"/>
      <c r="N40" s="26"/>
      <c r="O40" s="26"/>
      <c r="P40" s="26"/>
      <c r="Q40" s="32" t="s">
        <v>29</v>
      </c>
      <c r="R40" s="32">
        <v>9.4269999999999996</v>
      </c>
      <c r="S40" s="32"/>
    </row>
    <row r="41" spans="1:19" s="11" customFormat="1" ht="43.5" customHeight="1" x14ac:dyDescent="0.25">
      <c r="A41" s="81" t="s">
        <v>113</v>
      </c>
      <c r="B41" s="96" t="s">
        <v>73</v>
      </c>
      <c r="C41" s="81"/>
      <c r="D41" s="81"/>
      <c r="E41" s="83">
        <f>E42+E43+E44</f>
        <v>4230.0889999999999</v>
      </c>
      <c r="F41" s="83">
        <f t="shared" ref="F41:P41" si="13">F42+F43+F44</f>
        <v>0</v>
      </c>
      <c r="G41" s="83">
        <f t="shared" si="13"/>
        <v>0</v>
      </c>
      <c r="H41" s="83">
        <f t="shared" si="13"/>
        <v>0</v>
      </c>
      <c r="I41" s="83">
        <f t="shared" si="13"/>
        <v>0</v>
      </c>
      <c r="J41" s="83">
        <f t="shared" si="13"/>
        <v>0</v>
      </c>
      <c r="K41" s="83">
        <f t="shared" si="13"/>
        <v>4230.0889999999999</v>
      </c>
      <c r="L41" s="83">
        <f t="shared" si="13"/>
        <v>0</v>
      </c>
      <c r="M41" s="83">
        <f t="shared" si="13"/>
        <v>0</v>
      </c>
      <c r="N41" s="83">
        <f t="shared" si="13"/>
        <v>0</v>
      </c>
      <c r="O41" s="83">
        <f t="shared" si="13"/>
        <v>0</v>
      </c>
      <c r="P41" s="83">
        <f t="shared" si="13"/>
        <v>0</v>
      </c>
      <c r="Q41" s="81"/>
      <c r="R41" s="81"/>
      <c r="S41" s="81"/>
    </row>
    <row r="42" spans="1:19" s="11" customFormat="1" ht="78" customHeight="1" x14ac:dyDescent="0.25">
      <c r="A42" s="99" t="s">
        <v>114</v>
      </c>
      <c r="B42" s="24" t="s">
        <v>147</v>
      </c>
      <c r="C42" s="32">
        <v>2020</v>
      </c>
      <c r="D42" s="25" t="s">
        <v>27</v>
      </c>
      <c r="E42" s="35">
        <f t="shared" si="11"/>
        <v>1800</v>
      </c>
      <c r="F42" s="35">
        <f t="shared" si="11"/>
        <v>0</v>
      </c>
      <c r="G42" s="34"/>
      <c r="H42" s="34"/>
      <c r="I42" s="34"/>
      <c r="J42" s="34"/>
      <c r="K42" s="35">
        <v>1800</v>
      </c>
      <c r="L42" s="35"/>
      <c r="M42" s="34"/>
      <c r="N42" s="34"/>
      <c r="O42" s="34"/>
      <c r="P42" s="34"/>
      <c r="Q42" s="25" t="s">
        <v>32</v>
      </c>
      <c r="R42" s="25"/>
      <c r="S42" s="111"/>
    </row>
    <row r="43" spans="1:19" s="11" customFormat="1" ht="80.25" customHeight="1" x14ac:dyDescent="0.25">
      <c r="A43" s="99" t="s">
        <v>115</v>
      </c>
      <c r="B43" s="24" t="s">
        <v>148</v>
      </c>
      <c r="C43" s="32">
        <v>2020</v>
      </c>
      <c r="D43" s="25" t="s">
        <v>27</v>
      </c>
      <c r="E43" s="35">
        <f t="shared" si="11"/>
        <v>1590.0889999999999</v>
      </c>
      <c r="F43" s="35">
        <f t="shared" si="11"/>
        <v>0</v>
      </c>
      <c r="G43" s="34"/>
      <c r="H43" s="34"/>
      <c r="I43" s="34"/>
      <c r="J43" s="34"/>
      <c r="K43" s="35">
        <v>1590.0889999999999</v>
      </c>
      <c r="L43" s="35"/>
      <c r="M43" s="34"/>
      <c r="N43" s="34"/>
      <c r="O43" s="34"/>
      <c r="P43" s="34"/>
      <c r="Q43" s="25" t="s">
        <v>29</v>
      </c>
      <c r="R43" s="100">
        <v>63.715000000000003</v>
      </c>
      <c r="S43" s="100"/>
    </row>
    <row r="44" spans="1:19" s="11" customFormat="1" ht="62.25" customHeight="1" x14ac:dyDescent="0.25">
      <c r="A44" s="99" t="s">
        <v>116</v>
      </c>
      <c r="B44" s="24" t="s">
        <v>149</v>
      </c>
      <c r="C44" s="32">
        <v>2020</v>
      </c>
      <c r="D44" s="25" t="s">
        <v>28</v>
      </c>
      <c r="E44" s="35">
        <f t="shared" si="11"/>
        <v>840</v>
      </c>
      <c r="F44" s="35">
        <f t="shared" si="11"/>
        <v>0</v>
      </c>
      <c r="G44" s="34"/>
      <c r="H44" s="34"/>
      <c r="I44" s="34"/>
      <c r="J44" s="34"/>
      <c r="K44" s="35">
        <v>840</v>
      </c>
      <c r="L44" s="35"/>
      <c r="M44" s="34"/>
      <c r="N44" s="34"/>
      <c r="O44" s="34"/>
      <c r="P44" s="34"/>
      <c r="Q44" s="25" t="s">
        <v>29</v>
      </c>
      <c r="R44" s="27"/>
      <c r="S44" s="100"/>
    </row>
    <row r="45" spans="1:19" s="11" customFormat="1" ht="43.5" customHeight="1" x14ac:dyDescent="0.2">
      <c r="A45" s="81" t="s">
        <v>117</v>
      </c>
      <c r="B45" s="101" t="s">
        <v>74</v>
      </c>
      <c r="C45" s="81"/>
      <c r="D45" s="81"/>
      <c r="E45" s="102"/>
      <c r="F45" s="102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</row>
    <row r="46" spans="1:19" s="11" customFormat="1" ht="112.5" customHeight="1" x14ac:dyDescent="0.25">
      <c r="A46" s="81" t="s">
        <v>118</v>
      </c>
      <c r="B46" s="98" t="s">
        <v>75</v>
      </c>
      <c r="C46" s="81"/>
      <c r="D46" s="81"/>
      <c r="E46" s="83">
        <f t="shared" si="11"/>
        <v>20</v>
      </c>
      <c r="F46" s="83">
        <f t="shared" si="11"/>
        <v>0</v>
      </c>
      <c r="G46" s="83">
        <f t="shared" ref="G46:P46" si="14">G47</f>
        <v>0</v>
      </c>
      <c r="H46" s="83">
        <f t="shared" si="14"/>
        <v>0</v>
      </c>
      <c r="I46" s="83">
        <f t="shared" si="14"/>
        <v>0</v>
      </c>
      <c r="J46" s="83">
        <f t="shared" si="14"/>
        <v>0</v>
      </c>
      <c r="K46" s="83">
        <f t="shared" si="14"/>
        <v>20</v>
      </c>
      <c r="L46" s="83">
        <f t="shared" si="14"/>
        <v>0</v>
      </c>
      <c r="M46" s="83">
        <f t="shared" si="14"/>
        <v>0</v>
      </c>
      <c r="N46" s="83">
        <f t="shared" si="14"/>
        <v>0</v>
      </c>
      <c r="O46" s="83">
        <f t="shared" si="14"/>
        <v>0</v>
      </c>
      <c r="P46" s="83">
        <f t="shared" si="14"/>
        <v>0</v>
      </c>
      <c r="Q46" s="81"/>
      <c r="R46" s="81"/>
      <c r="S46" s="81"/>
    </row>
    <row r="47" spans="1:19" s="11" customFormat="1" ht="46.5" customHeight="1" x14ac:dyDescent="0.25">
      <c r="A47" s="99" t="s">
        <v>119</v>
      </c>
      <c r="B47" s="24" t="s">
        <v>158</v>
      </c>
      <c r="C47" s="32">
        <v>2020</v>
      </c>
      <c r="D47" s="33" t="s">
        <v>28</v>
      </c>
      <c r="E47" s="35">
        <f t="shared" si="11"/>
        <v>20</v>
      </c>
      <c r="F47" s="35">
        <f t="shared" si="11"/>
        <v>0</v>
      </c>
      <c r="G47" s="34"/>
      <c r="H47" s="34"/>
      <c r="I47" s="34"/>
      <c r="J47" s="34"/>
      <c r="K47" s="35">
        <v>20</v>
      </c>
      <c r="L47" s="35"/>
      <c r="M47" s="34"/>
      <c r="N47" s="34"/>
      <c r="O47" s="34"/>
      <c r="P47" s="34"/>
      <c r="Q47" s="25"/>
      <c r="R47" s="25"/>
      <c r="S47" s="27"/>
    </row>
    <row r="48" spans="1:19" s="11" customFormat="1" ht="65.25" customHeight="1" x14ac:dyDescent="0.25">
      <c r="A48" s="81" t="s">
        <v>120</v>
      </c>
      <c r="B48" s="98" t="s">
        <v>76</v>
      </c>
      <c r="C48" s="81"/>
      <c r="D48" s="81"/>
      <c r="E48" s="83">
        <f t="shared" si="11"/>
        <v>11267.457</v>
      </c>
      <c r="F48" s="83">
        <f t="shared" si="11"/>
        <v>0</v>
      </c>
      <c r="G48" s="83">
        <f>SUM(G49:G54)</f>
        <v>0</v>
      </c>
      <c r="H48" s="83"/>
      <c r="I48" s="83">
        <f>SUM(I49:I54)</f>
        <v>0</v>
      </c>
      <c r="J48" s="83"/>
      <c r="K48" s="83">
        <f>SUM(K49:K54)</f>
        <v>11267.457</v>
      </c>
      <c r="L48" s="83">
        <f>SUM(L49:L54)</f>
        <v>0</v>
      </c>
      <c r="M48" s="83">
        <f>SUM(M49:M54)</f>
        <v>0</v>
      </c>
      <c r="N48" s="83"/>
      <c r="O48" s="83">
        <f>SUM(O49:O54)</f>
        <v>0</v>
      </c>
      <c r="P48" s="83"/>
      <c r="Q48" s="81"/>
      <c r="R48" s="81"/>
      <c r="S48" s="81"/>
    </row>
    <row r="49" spans="1:19" s="11" customFormat="1" ht="46.5" customHeight="1" x14ac:dyDescent="0.25">
      <c r="A49" s="99" t="s">
        <v>121</v>
      </c>
      <c r="B49" s="24" t="s">
        <v>151</v>
      </c>
      <c r="C49" s="32">
        <v>2020</v>
      </c>
      <c r="D49" s="25" t="s">
        <v>27</v>
      </c>
      <c r="E49" s="35">
        <f t="shared" si="11"/>
        <v>457.59399999999999</v>
      </c>
      <c r="F49" s="35">
        <f t="shared" si="11"/>
        <v>0</v>
      </c>
      <c r="G49" s="34"/>
      <c r="H49" s="34"/>
      <c r="I49" s="34"/>
      <c r="J49" s="34"/>
      <c r="K49" s="35">
        <v>457.59399999999999</v>
      </c>
      <c r="L49" s="35"/>
      <c r="M49" s="34"/>
      <c r="N49" s="34"/>
      <c r="O49" s="34"/>
      <c r="P49" s="34"/>
      <c r="Q49" s="25" t="s">
        <v>26</v>
      </c>
      <c r="R49" s="27">
        <v>7</v>
      </c>
      <c r="S49" s="27"/>
    </row>
    <row r="50" spans="1:19" s="11" customFormat="1" ht="122.25" customHeight="1" x14ac:dyDescent="0.25">
      <c r="A50" s="99" t="s">
        <v>122</v>
      </c>
      <c r="B50" s="24" t="s">
        <v>150</v>
      </c>
      <c r="C50" s="32">
        <v>2020</v>
      </c>
      <c r="D50" s="25" t="s">
        <v>27</v>
      </c>
      <c r="E50" s="35">
        <f t="shared" si="11"/>
        <v>4609.5879999999997</v>
      </c>
      <c r="F50" s="35">
        <f t="shared" si="11"/>
        <v>0</v>
      </c>
      <c r="G50" s="34"/>
      <c r="H50" s="34"/>
      <c r="I50" s="34"/>
      <c r="J50" s="34"/>
      <c r="K50" s="35">
        <v>4609.5879999999997</v>
      </c>
      <c r="L50" s="35"/>
      <c r="M50" s="34"/>
      <c r="N50" s="34"/>
      <c r="O50" s="34"/>
      <c r="P50" s="34"/>
      <c r="Q50" s="25" t="s">
        <v>80</v>
      </c>
      <c r="R50" s="80">
        <v>5507.2020000000002</v>
      </c>
      <c r="S50" s="80"/>
    </row>
    <row r="51" spans="1:19" s="11" customFormat="1" ht="65.25" customHeight="1" x14ac:dyDescent="0.25">
      <c r="A51" s="99" t="s">
        <v>123</v>
      </c>
      <c r="B51" s="24" t="s">
        <v>152</v>
      </c>
      <c r="C51" s="32">
        <v>2020</v>
      </c>
      <c r="D51" s="25" t="s">
        <v>27</v>
      </c>
      <c r="E51" s="35">
        <f t="shared" si="11"/>
        <v>1180.672</v>
      </c>
      <c r="F51" s="35">
        <f t="shared" si="11"/>
        <v>0</v>
      </c>
      <c r="G51" s="34"/>
      <c r="H51" s="34"/>
      <c r="I51" s="34"/>
      <c r="J51" s="34"/>
      <c r="K51" s="35">
        <v>1180.672</v>
      </c>
      <c r="L51" s="35"/>
      <c r="M51" s="34"/>
      <c r="N51" s="34"/>
      <c r="O51" s="34"/>
      <c r="P51" s="34"/>
      <c r="Q51" s="25" t="s">
        <v>80</v>
      </c>
      <c r="R51" s="80">
        <v>853.63</v>
      </c>
      <c r="S51" s="27"/>
    </row>
    <row r="52" spans="1:19" s="11" customFormat="1" ht="77.25" customHeight="1" x14ac:dyDescent="0.25">
      <c r="A52" s="99" t="s">
        <v>124</v>
      </c>
      <c r="B52" s="24" t="s">
        <v>153</v>
      </c>
      <c r="C52" s="32">
        <v>2020</v>
      </c>
      <c r="D52" s="25" t="s">
        <v>27</v>
      </c>
      <c r="E52" s="35">
        <f t="shared" si="11"/>
        <v>2713.1010000000001</v>
      </c>
      <c r="F52" s="35">
        <f t="shared" si="11"/>
        <v>0</v>
      </c>
      <c r="G52" s="34"/>
      <c r="H52" s="34"/>
      <c r="I52" s="34"/>
      <c r="J52" s="34"/>
      <c r="K52" s="35">
        <v>2713.1010000000001</v>
      </c>
      <c r="L52" s="35"/>
      <c r="M52" s="34"/>
      <c r="N52" s="34"/>
      <c r="O52" s="34"/>
      <c r="P52" s="34"/>
      <c r="Q52" s="25"/>
      <c r="R52" s="25"/>
      <c r="S52" s="27"/>
    </row>
    <row r="53" spans="1:19" s="11" customFormat="1" ht="78.75" customHeight="1" x14ac:dyDescent="0.25">
      <c r="A53" s="99" t="s">
        <v>125</v>
      </c>
      <c r="B53" s="24" t="s">
        <v>154</v>
      </c>
      <c r="C53" s="32">
        <v>2020</v>
      </c>
      <c r="D53" s="25" t="s">
        <v>27</v>
      </c>
      <c r="E53" s="35">
        <f t="shared" si="11"/>
        <v>700</v>
      </c>
      <c r="F53" s="35">
        <f t="shared" si="11"/>
        <v>0</v>
      </c>
      <c r="G53" s="34"/>
      <c r="H53" s="34"/>
      <c r="I53" s="34"/>
      <c r="J53" s="34"/>
      <c r="K53" s="35">
        <v>700</v>
      </c>
      <c r="L53" s="35"/>
      <c r="M53" s="34"/>
      <c r="N53" s="34"/>
      <c r="O53" s="34"/>
      <c r="P53" s="34"/>
      <c r="Q53" s="25"/>
      <c r="R53" s="25"/>
      <c r="S53" s="27"/>
    </row>
    <row r="54" spans="1:19" s="11" customFormat="1" ht="60" customHeight="1" x14ac:dyDescent="0.25">
      <c r="A54" s="99" t="s">
        <v>137</v>
      </c>
      <c r="B54" s="24" t="s">
        <v>155</v>
      </c>
      <c r="C54" s="32">
        <v>2020</v>
      </c>
      <c r="D54" s="25" t="s">
        <v>27</v>
      </c>
      <c r="E54" s="35">
        <f>G54+I54+K54+M54+O54</f>
        <v>1606.502</v>
      </c>
      <c r="F54" s="35">
        <f>H54+J54+L54+N54+P54</f>
        <v>0</v>
      </c>
      <c r="G54" s="34"/>
      <c r="H54" s="34"/>
      <c r="I54" s="34"/>
      <c r="J54" s="34"/>
      <c r="K54" s="35">
        <v>1606.502</v>
      </c>
      <c r="L54" s="35"/>
      <c r="M54" s="34"/>
      <c r="N54" s="34"/>
      <c r="O54" s="34"/>
      <c r="P54" s="34"/>
      <c r="Q54" s="25" t="s">
        <v>26</v>
      </c>
      <c r="R54" s="27">
        <v>40144</v>
      </c>
      <c r="S54" s="27"/>
    </row>
    <row r="55" spans="1:19" s="11" customFormat="1" ht="58.5" customHeight="1" x14ac:dyDescent="0.25">
      <c r="A55" s="81" t="s">
        <v>126</v>
      </c>
      <c r="B55" s="104" t="s">
        <v>77</v>
      </c>
      <c r="C55" s="81"/>
      <c r="D55" s="93"/>
      <c r="E55" s="83">
        <f t="shared" si="11"/>
        <v>546.57600000000002</v>
      </c>
      <c r="F55" s="83">
        <f t="shared" si="11"/>
        <v>0</v>
      </c>
      <c r="G55" s="83">
        <f t="shared" ref="G55:P55" si="15">SUM(G56:G56)</f>
        <v>0</v>
      </c>
      <c r="H55" s="83">
        <f t="shared" si="15"/>
        <v>0</v>
      </c>
      <c r="I55" s="83">
        <f t="shared" si="15"/>
        <v>0</v>
      </c>
      <c r="J55" s="83">
        <f t="shared" si="15"/>
        <v>0</v>
      </c>
      <c r="K55" s="83">
        <f t="shared" si="15"/>
        <v>546.57600000000002</v>
      </c>
      <c r="L55" s="83">
        <f t="shared" si="15"/>
        <v>0</v>
      </c>
      <c r="M55" s="83">
        <f t="shared" si="15"/>
        <v>0</v>
      </c>
      <c r="N55" s="83">
        <f t="shared" si="15"/>
        <v>0</v>
      </c>
      <c r="O55" s="83">
        <f t="shared" si="15"/>
        <v>0</v>
      </c>
      <c r="P55" s="83">
        <f t="shared" si="15"/>
        <v>0</v>
      </c>
      <c r="Q55" s="93"/>
      <c r="R55" s="93"/>
      <c r="S55" s="103"/>
    </row>
    <row r="56" spans="1:19" s="11" customFormat="1" ht="89.25" customHeight="1" x14ac:dyDescent="0.25">
      <c r="A56" s="99" t="s">
        <v>127</v>
      </c>
      <c r="B56" s="24" t="s">
        <v>156</v>
      </c>
      <c r="C56" s="32">
        <v>2020</v>
      </c>
      <c r="D56" s="33" t="s">
        <v>28</v>
      </c>
      <c r="E56" s="35">
        <f t="shared" si="11"/>
        <v>546.57600000000002</v>
      </c>
      <c r="F56" s="35">
        <f t="shared" si="11"/>
        <v>0</v>
      </c>
      <c r="G56" s="34"/>
      <c r="H56" s="34"/>
      <c r="I56" s="34"/>
      <c r="J56" s="34"/>
      <c r="K56" s="35">
        <v>546.57600000000002</v>
      </c>
      <c r="L56" s="35"/>
      <c r="M56" s="34"/>
      <c r="N56" s="34"/>
      <c r="O56" s="34"/>
      <c r="P56" s="34"/>
      <c r="Q56" s="25"/>
      <c r="R56" s="25"/>
      <c r="S56" s="27"/>
    </row>
    <row r="57" spans="1:19" s="11" customFormat="1" ht="48" customHeight="1" x14ac:dyDescent="0.25">
      <c r="A57" s="81" t="s">
        <v>128</v>
      </c>
      <c r="B57" s="104" t="s">
        <v>78</v>
      </c>
      <c r="C57" s="81"/>
      <c r="D57" s="81"/>
      <c r="E57" s="83">
        <f t="shared" si="11"/>
        <v>0</v>
      </c>
      <c r="F57" s="83">
        <f t="shared" si="11"/>
        <v>0</v>
      </c>
      <c r="G57" s="83">
        <v>0</v>
      </c>
      <c r="H57" s="83">
        <v>0</v>
      </c>
      <c r="I57" s="83">
        <v>0</v>
      </c>
      <c r="J57" s="83">
        <v>0</v>
      </c>
      <c r="K57" s="83">
        <v>0</v>
      </c>
      <c r="L57" s="83">
        <v>0</v>
      </c>
      <c r="M57" s="83">
        <v>0</v>
      </c>
      <c r="N57" s="83">
        <v>0</v>
      </c>
      <c r="O57" s="83">
        <v>0</v>
      </c>
      <c r="P57" s="83">
        <v>0</v>
      </c>
      <c r="Q57" s="81"/>
      <c r="R57" s="81"/>
      <c r="S57" s="81"/>
    </row>
    <row r="58" spans="1:19" s="11" customFormat="1" ht="61.5" customHeight="1" x14ac:dyDescent="0.25">
      <c r="A58" s="81" t="s">
        <v>129</v>
      </c>
      <c r="B58" s="104" t="s">
        <v>79</v>
      </c>
      <c r="C58" s="81"/>
      <c r="D58" s="81"/>
      <c r="E58" s="83">
        <f t="shared" si="11"/>
        <v>1097.1030000000001</v>
      </c>
      <c r="F58" s="83">
        <f t="shared" si="11"/>
        <v>0</v>
      </c>
      <c r="G58" s="83">
        <f t="shared" ref="G58:P58" si="16">SUM(G59:G64)</f>
        <v>0</v>
      </c>
      <c r="H58" s="83">
        <f t="shared" si="16"/>
        <v>0</v>
      </c>
      <c r="I58" s="83">
        <f t="shared" si="16"/>
        <v>0</v>
      </c>
      <c r="J58" s="83">
        <f t="shared" si="16"/>
        <v>0</v>
      </c>
      <c r="K58" s="83">
        <f t="shared" si="16"/>
        <v>1097.1030000000001</v>
      </c>
      <c r="L58" s="83">
        <f t="shared" si="16"/>
        <v>0</v>
      </c>
      <c r="M58" s="83">
        <f t="shared" si="16"/>
        <v>0</v>
      </c>
      <c r="N58" s="83">
        <f t="shared" si="16"/>
        <v>0</v>
      </c>
      <c r="O58" s="83">
        <f t="shared" si="16"/>
        <v>0</v>
      </c>
      <c r="P58" s="83">
        <f t="shared" si="16"/>
        <v>0</v>
      </c>
      <c r="Q58" s="81"/>
      <c r="R58" s="81"/>
      <c r="S58" s="81"/>
    </row>
    <row r="59" spans="1:19" s="1" customFormat="1" ht="78" customHeight="1" x14ac:dyDescent="0.2">
      <c r="A59" s="60" t="s">
        <v>130</v>
      </c>
      <c r="B59" s="24" t="s">
        <v>82</v>
      </c>
      <c r="C59" s="32">
        <v>2020</v>
      </c>
      <c r="D59" s="33" t="s">
        <v>28</v>
      </c>
      <c r="E59" s="31">
        <f t="shared" si="11"/>
        <v>173.904</v>
      </c>
      <c r="F59" s="31">
        <f t="shared" si="11"/>
        <v>0</v>
      </c>
      <c r="G59" s="34"/>
      <c r="H59" s="34"/>
      <c r="I59" s="34"/>
      <c r="J59" s="34"/>
      <c r="K59" s="35">
        <v>173.904</v>
      </c>
      <c r="L59" s="35"/>
      <c r="M59" s="34"/>
      <c r="N59" s="34"/>
      <c r="O59" s="34"/>
      <c r="P59" s="34"/>
      <c r="Q59" s="25" t="s">
        <v>26</v>
      </c>
      <c r="R59" s="27">
        <v>8</v>
      </c>
      <c r="S59" s="27"/>
    </row>
    <row r="60" spans="1:19" s="1" customFormat="1" ht="63" customHeight="1" x14ac:dyDescent="0.2">
      <c r="A60" s="60" t="s">
        <v>131</v>
      </c>
      <c r="B60" s="24" t="s">
        <v>140</v>
      </c>
      <c r="C60" s="32">
        <v>2020</v>
      </c>
      <c r="D60" s="33" t="s">
        <v>28</v>
      </c>
      <c r="E60" s="31">
        <f t="shared" si="11"/>
        <v>200</v>
      </c>
      <c r="F60" s="31">
        <f t="shared" si="11"/>
        <v>0</v>
      </c>
      <c r="G60" s="34"/>
      <c r="H60" s="34"/>
      <c r="I60" s="34"/>
      <c r="J60" s="34"/>
      <c r="K60" s="35">
        <v>200</v>
      </c>
      <c r="L60" s="35"/>
      <c r="M60" s="34"/>
      <c r="N60" s="34"/>
      <c r="O60" s="34"/>
      <c r="P60" s="34"/>
      <c r="Q60" s="25" t="s">
        <v>26</v>
      </c>
      <c r="R60" s="27">
        <v>89</v>
      </c>
      <c r="S60" s="27"/>
    </row>
    <row r="61" spans="1:19" s="1" customFormat="1" ht="45" x14ac:dyDescent="0.2">
      <c r="A61" s="60" t="s">
        <v>139</v>
      </c>
      <c r="B61" s="24" t="s">
        <v>81</v>
      </c>
      <c r="C61" s="32">
        <v>2020</v>
      </c>
      <c r="D61" s="33" t="s">
        <v>28</v>
      </c>
      <c r="E61" s="31">
        <f t="shared" si="11"/>
        <v>213.29599999999999</v>
      </c>
      <c r="F61" s="31">
        <f t="shared" si="11"/>
        <v>0</v>
      </c>
      <c r="G61" s="35"/>
      <c r="H61" s="35"/>
      <c r="I61" s="35"/>
      <c r="J61" s="35"/>
      <c r="K61" s="35">
        <v>213.29599999999999</v>
      </c>
      <c r="L61" s="35"/>
      <c r="M61" s="35"/>
      <c r="N61" s="35"/>
      <c r="O61" s="34"/>
      <c r="P61" s="34"/>
      <c r="Q61" s="25"/>
      <c r="R61" s="25"/>
      <c r="S61" s="27"/>
    </row>
    <row r="62" spans="1:19" s="1" customFormat="1" ht="60.75" customHeight="1" x14ac:dyDescent="0.2">
      <c r="A62" s="60" t="s">
        <v>132</v>
      </c>
      <c r="B62" s="24" t="s">
        <v>142</v>
      </c>
      <c r="C62" s="32"/>
      <c r="D62" s="33" t="s">
        <v>28</v>
      </c>
      <c r="E62" s="31">
        <f t="shared" si="11"/>
        <v>85.293999999999997</v>
      </c>
      <c r="F62" s="31">
        <f t="shared" si="11"/>
        <v>0</v>
      </c>
      <c r="G62" s="35"/>
      <c r="H62" s="35"/>
      <c r="I62" s="35"/>
      <c r="J62" s="35"/>
      <c r="K62" s="35">
        <v>85.293999999999997</v>
      </c>
      <c r="L62" s="35"/>
      <c r="M62" s="35"/>
      <c r="N62" s="35"/>
      <c r="O62" s="34"/>
      <c r="P62" s="34"/>
      <c r="Q62" s="25"/>
      <c r="R62" s="25"/>
      <c r="S62" s="27"/>
    </row>
    <row r="63" spans="1:19" s="1" customFormat="1" ht="80.25" customHeight="1" x14ac:dyDescent="0.2">
      <c r="A63" s="60" t="s">
        <v>141</v>
      </c>
      <c r="B63" s="24" t="s">
        <v>138</v>
      </c>
      <c r="C63" s="32">
        <v>2020</v>
      </c>
      <c r="D63" s="33" t="s">
        <v>28</v>
      </c>
      <c r="E63" s="31">
        <f t="shared" si="11"/>
        <v>224.60900000000001</v>
      </c>
      <c r="F63" s="31">
        <f t="shared" si="11"/>
        <v>0</v>
      </c>
      <c r="G63" s="34"/>
      <c r="H63" s="34"/>
      <c r="I63" s="34"/>
      <c r="J63" s="34"/>
      <c r="K63" s="35">
        <v>224.60900000000001</v>
      </c>
      <c r="L63" s="35"/>
      <c r="M63" s="34"/>
      <c r="N63" s="34"/>
      <c r="O63" s="34"/>
      <c r="P63" s="34"/>
      <c r="Q63" s="25"/>
      <c r="R63" s="25"/>
      <c r="S63" s="27"/>
    </row>
    <row r="64" spans="1:19" s="1" customFormat="1" ht="59.25" customHeight="1" x14ac:dyDescent="0.2">
      <c r="A64" s="60" t="s">
        <v>133</v>
      </c>
      <c r="B64" s="17" t="s">
        <v>83</v>
      </c>
      <c r="C64" s="32">
        <v>2020</v>
      </c>
      <c r="D64" s="5" t="s">
        <v>27</v>
      </c>
      <c r="E64" s="31">
        <f t="shared" si="11"/>
        <v>200</v>
      </c>
      <c r="F64" s="31">
        <f t="shared" si="11"/>
        <v>0</v>
      </c>
      <c r="G64" s="30"/>
      <c r="H64" s="30"/>
      <c r="I64" s="30"/>
      <c r="J64" s="30"/>
      <c r="K64" s="31">
        <v>200</v>
      </c>
      <c r="L64" s="31"/>
      <c r="M64" s="30"/>
      <c r="N64" s="30"/>
      <c r="O64" s="30"/>
      <c r="P64" s="30"/>
      <c r="Q64" s="5"/>
      <c r="R64" s="5"/>
      <c r="S64" s="10"/>
    </row>
    <row r="65" spans="1:19" s="61" customFormat="1" ht="18.75" hidden="1" customHeight="1" x14ac:dyDescent="0.2">
      <c r="A65" s="171"/>
      <c r="B65" s="171"/>
      <c r="C65" s="171"/>
      <c r="D65" s="171"/>
      <c r="E65" s="171"/>
      <c r="F65" s="171"/>
      <c r="G65" s="171"/>
      <c r="H65" s="171"/>
      <c r="I65" s="171"/>
      <c r="J65" s="171"/>
      <c r="K65" s="171"/>
      <c r="L65" s="171"/>
      <c r="M65" s="171"/>
      <c r="N65" s="171"/>
      <c r="O65" s="171"/>
      <c r="P65" s="171"/>
      <c r="Q65" s="171"/>
      <c r="R65" s="171"/>
      <c r="S65" s="171"/>
    </row>
    <row r="66" spans="1:19" s="1" customFormat="1" ht="124.5" customHeight="1" x14ac:dyDescent="0.2">
      <c r="A66" s="126" t="s">
        <v>9</v>
      </c>
      <c r="B66" s="127" t="s">
        <v>135</v>
      </c>
      <c r="C66" s="9">
        <v>2020</v>
      </c>
      <c r="D66" s="9" t="s">
        <v>28</v>
      </c>
      <c r="E66" s="68">
        <f>G66+I66+K66+M66+O66</f>
        <v>1000</v>
      </c>
      <c r="F66" s="68">
        <f>H66+J66+L66+N66+P66</f>
        <v>0</v>
      </c>
      <c r="G66" s="65"/>
      <c r="H66" s="65"/>
      <c r="I66" s="65"/>
      <c r="J66" s="65"/>
      <c r="K66" s="68">
        <v>1000</v>
      </c>
      <c r="L66" s="68"/>
      <c r="M66" s="65"/>
      <c r="N66" s="65"/>
      <c r="O66" s="65"/>
      <c r="P66" s="65"/>
      <c r="Q66" s="5"/>
      <c r="R66" s="5"/>
      <c r="S66" s="5"/>
    </row>
    <row r="67" spans="1:19" s="62" customFormat="1" ht="14.25" x14ac:dyDescent="0.2">
      <c r="A67" s="72"/>
      <c r="B67" s="73" t="s">
        <v>30</v>
      </c>
      <c r="C67" s="74"/>
      <c r="D67" s="74"/>
      <c r="E67" s="76">
        <f t="shared" ref="E67:P67" si="17">SUM(E66:E66)</f>
        <v>1000</v>
      </c>
      <c r="F67" s="75">
        <f t="shared" si="17"/>
        <v>0</v>
      </c>
      <c r="G67" s="75">
        <f t="shared" si="17"/>
        <v>0</v>
      </c>
      <c r="H67" s="75">
        <f t="shared" si="17"/>
        <v>0</v>
      </c>
      <c r="I67" s="75">
        <f t="shared" si="17"/>
        <v>0</v>
      </c>
      <c r="J67" s="75">
        <f t="shared" si="17"/>
        <v>0</v>
      </c>
      <c r="K67" s="75">
        <f t="shared" si="17"/>
        <v>1000</v>
      </c>
      <c r="L67" s="75">
        <f t="shared" si="17"/>
        <v>0</v>
      </c>
      <c r="M67" s="75">
        <f t="shared" si="17"/>
        <v>0</v>
      </c>
      <c r="N67" s="75">
        <f t="shared" si="17"/>
        <v>0</v>
      </c>
      <c r="O67" s="75">
        <f t="shared" si="17"/>
        <v>0</v>
      </c>
      <c r="P67" s="75">
        <f t="shared" si="17"/>
        <v>0</v>
      </c>
      <c r="Q67" s="70"/>
      <c r="R67" s="70"/>
      <c r="S67" s="70"/>
    </row>
    <row r="68" spans="1:19" ht="24.75" customHeight="1" x14ac:dyDescent="0.25">
      <c r="A68" s="105"/>
      <c r="B68" s="106" t="s">
        <v>4</v>
      </c>
      <c r="C68" s="107"/>
      <c r="D68" s="107"/>
      <c r="E68" s="112">
        <f t="shared" ref="E68:P68" si="18">E9+E19+E22+E27+E33+E35+E67</f>
        <v>41014.406000000003</v>
      </c>
      <c r="F68" s="112">
        <f t="shared" si="18"/>
        <v>0</v>
      </c>
      <c r="G68" s="112">
        <f t="shared" si="18"/>
        <v>0</v>
      </c>
      <c r="H68" s="112">
        <f t="shared" si="18"/>
        <v>0</v>
      </c>
      <c r="I68" s="112">
        <f t="shared" si="18"/>
        <v>0</v>
      </c>
      <c r="J68" s="112">
        <f t="shared" si="18"/>
        <v>0</v>
      </c>
      <c r="K68" s="112">
        <f t="shared" si="18"/>
        <v>33318.538</v>
      </c>
      <c r="L68" s="112">
        <f t="shared" si="18"/>
        <v>0</v>
      </c>
      <c r="M68" s="112">
        <f t="shared" si="18"/>
        <v>7670.8680000000004</v>
      </c>
      <c r="N68" s="112">
        <f t="shared" si="18"/>
        <v>0</v>
      </c>
      <c r="O68" s="112">
        <f t="shared" si="18"/>
        <v>25</v>
      </c>
      <c r="P68" s="112">
        <f t="shared" si="18"/>
        <v>0</v>
      </c>
      <c r="Q68" s="95"/>
      <c r="R68" s="95"/>
      <c r="S68" s="95"/>
    </row>
    <row r="69" spans="1:19" ht="24.75" customHeight="1" x14ac:dyDescent="0.25">
      <c r="A69" s="121"/>
      <c r="B69" s="122"/>
      <c r="C69" s="123"/>
      <c r="D69" s="123"/>
      <c r="E69" s="124"/>
      <c r="F69" s="124"/>
      <c r="G69" s="124"/>
      <c r="H69" s="124"/>
      <c r="I69" s="124"/>
      <c r="J69" s="124"/>
      <c r="K69" s="124"/>
      <c r="L69" s="124"/>
      <c r="M69" s="124"/>
      <c r="N69" s="124"/>
      <c r="O69" s="124"/>
      <c r="P69" s="124"/>
      <c r="Q69" s="125"/>
      <c r="R69" s="125"/>
      <c r="S69" s="125"/>
    </row>
    <row r="70" spans="1:19" s="1" customFormat="1" x14ac:dyDescent="0.2">
      <c r="A70" s="114"/>
      <c r="B70" s="115"/>
      <c r="C70" s="116"/>
      <c r="D70" s="116"/>
      <c r="E70" s="117"/>
      <c r="F70" s="117"/>
      <c r="G70" s="117"/>
      <c r="H70" s="117"/>
      <c r="I70" s="117"/>
      <c r="J70" s="117"/>
      <c r="K70" s="118"/>
      <c r="L70" s="118"/>
      <c r="M70" s="117"/>
      <c r="N70" s="117"/>
      <c r="O70" s="117"/>
      <c r="P70" s="117"/>
      <c r="Q70" s="51"/>
      <c r="R70" s="51"/>
      <c r="S70" s="51"/>
    </row>
    <row r="71" spans="1:19" x14ac:dyDescent="0.25">
      <c r="A71" s="135" t="s">
        <v>163</v>
      </c>
      <c r="B71" s="135"/>
      <c r="C71" s="135"/>
      <c r="D71" s="135"/>
      <c r="E71" s="135"/>
      <c r="F71" s="135"/>
      <c r="G71" s="135"/>
      <c r="H71" s="135"/>
      <c r="I71" s="135"/>
      <c r="J71" s="135"/>
      <c r="K71" s="135"/>
      <c r="L71" s="135"/>
      <c r="M71" s="135"/>
      <c r="N71" s="135"/>
      <c r="O71" s="135"/>
      <c r="P71" s="135"/>
      <c r="Q71" s="135"/>
      <c r="R71" s="135"/>
      <c r="S71" s="120"/>
    </row>
    <row r="72" spans="1:19" x14ac:dyDescent="0.25">
      <c r="A72" s="46"/>
      <c r="B72" s="119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120"/>
      <c r="R72" s="120"/>
      <c r="S72" s="120"/>
    </row>
    <row r="73" spans="1:19" x14ac:dyDescent="0.25">
      <c r="A73" s="46"/>
      <c r="B73" s="119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120"/>
      <c r="R73" s="120"/>
      <c r="S73" s="120"/>
    </row>
    <row r="74" spans="1:19" x14ac:dyDescent="0.25">
      <c r="A74" s="46"/>
      <c r="B74" s="119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120"/>
      <c r="R74" s="120"/>
      <c r="S74" s="120"/>
    </row>
    <row r="75" spans="1:19" x14ac:dyDescent="0.25">
      <c r="A75" s="46"/>
      <c r="B75" s="119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120"/>
      <c r="R75" s="120"/>
      <c r="S75" s="120"/>
    </row>
    <row r="76" spans="1:19" x14ac:dyDescent="0.25">
      <c r="A76" s="46"/>
      <c r="B76" s="119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120"/>
      <c r="R76" s="120"/>
      <c r="S76" s="120"/>
    </row>
    <row r="77" spans="1:19" x14ac:dyDescent="0.25">
      <c r="A77" s="46"/>
      <c r="B77" s="119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120"/>
      <c r="R77" s="120"/>
      <c r="S77" s="120"/>
    </row>
    <row r="78" spans="1:19" x14ac:dyDescent="0.25">
      <c r="A78" s="46"/>
      <c r="B78" s="119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120"/>
      <c r="R78" s="120"/>
      <c r="S78" s="120"/>
    </row>
    <row r="79" spans="1:19" x14ac:dyDescent="0.25">
      <c r="A79" s="46"/>
      <c r="B79" s="119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120"/>
      <c r="R79" s="120"/>
      <c r="S79" s="120"/>
    </row>
    <row r="80" spans="1:19" x14ac:dyDescent="0.25">
      <c r="A80" s="46"/>
      <c r="B80" s="119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120"/>
      <c r="R80" s="120"/>
      <c r="S80" s="120"/>
    </row>
    <row r="81" spans="1:19" x14ac:dyDescent="0.25">
      <c r="A81" s="46"/>
      <c r="B81" s="119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120"/>
      <c r="R81" s="120"/>
      <c r="S81" s="120"/>
    </row>
    <row r="82" spans="1:19" x14ac:dyDescent="0.25">
      <c r="A82" s="46"/>
      <c r="B82" s="119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120"/>
      <c r="R82" s="120"/>
      <c r="S82" s="120"/>
    </row>
    <row r="83" spans="1:19" x14ac:dyDescent="0.25">
      <c r="A83" s="46"/>
      <c r="B83" s="119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120"/>
      <c r="R83" s="120"/>
      <c r="S83" s="120"/>
    </row>
    <row r="84" spans="1:19" x14ac:dyDescent="0.25">
      <c r="A84" s="46"/>
      <c r="B84" s="119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120"/>
      <c r="R84" s="120"/>
      <c r="S84" s="120"/>
    </row>
    <row r="85" spans="1:19" x14ac:dyDescent="0.25">
      <c r="A85" s="46"/>
      <c r="B85" s="119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120"/>
      <c r="R85" s="120"/>
      <c r="S85" s="120"/>
    </row>
    <row r="86" spans="1:19" x14ac:dyDescent="0.25">
      <c r="A86" s="46"/>
      <c r="B86" s="119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120"/>
      <c r="R86" s="120"/>
      <c r="S86" s="120"/>
    </row>
    <row r="87" spans="1:19" x14ac:dyDescent="0.25">
      <c r="A87" s="46"/>
      <c r="B87" s="119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120"/>
      <c r="R87" s="120"/>
      <c r="S87" s="120"/>
    </row>
  </sheetData>
  <mergeCells count="20">
    <mergeCell ref="A71:R71"/>
    <mergeCell ref="A65:S65"/>
    <mergeCell ref="Q3:S4"/>
    <mergeCell ref="C3:C7"/>
    <mergeCell ref="E4:F6"/>
    <mergeCell ref="Q5:Q7"/>
    <mergeCell ref="A3:A7"/>
    <mergeCell ref="B3:B7"/>
    <mergeCell ref="M5:N6"/>
    <mergeCell ref="K6:L6"/>
    <mergeCell ref="I6:J6"/>
    <mergeCell ref="P1:S1"/>
    <mergeCell ref="E3:P3"/>
    <mergeCell ref="G4:P4"/>
    <mergeCell ref="R5:S6"/>
    <mergeCell ref="O5:P6"/>
    <mergeCell ref="I5:L5"/>
    <mergeCell ref="G5:H6"/>
    <mergeCell ref="A2:S2"/>
    <mergeCell ref="D3:D6"/>
  </mergeCells>
  <printOptions horizontalCentered="1"/>
  <pageMargins left="0.11811023622047245" right="0.11811023622047245" top="0.78740157480314965" bottom="0.59055118110236227" header="0" footer="0"/>
  <pageSetup paperSize="9" scale="65" orientation="landscape" useFirstPageNumber="1" r:id="rId1"/>
  <headerFooter>
    <oddFooter>&amp;C&amp;"Times New Roman,обычный"&amp;12&amp;P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сводная</vt:lpstr>
      <vt:lpstr>заходи-2020</vt:lpstr>
      <vt:lpstr>'заходи-2020'!Заголовки_для_печати</vt:lpstr>
      <vt:lpstr>'заходи-2020'!Область_печати</vt:lpstr>
      <vt:lpstr>сводная!Область_печати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2019-11-25T11:51:12Z</dcterms:modified>
</cp:coreProperties>
</file>