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-15" yWindow="1125" windowWidth="9720" windowHeight="7515"/>
  </bookViews>
  <sheets>
    <sheet name="сводная" sheetId="2" r:id="rId1"/>
    <sheet name="заходи-2019" sheetId="1" r:id="rId2"/>
  </sheets>
  <externalReferences>
    <externalReference r:id="rId3"/>
  </externalReferences>
  <definedNames>
    <definedName name="_xlnm.Print_Titles" localSheetId="1">'заходи-2019'!$8:$8</definedName>
    <definedName name="_xlnm.Print_Titles" localSheetId="0">сводная!#REF!</definedName>
    <definedName name="_xlnm.Print_Area" localSheetId="1">'заходи-2019'!$A$1:$T$84</definedName>
    <definedName name="_xlnm.Print_Area" localSheetId="0">сводная!$A$2:$N$39</definedName>
  </definedNames>
  <calcPr calcId="162913" fullCalcOnLoad="1"/>
</workbook>
</file>

<file path=xl/calcChain.xml><?xml version="1.0" encoding="utf-8"?>
<calcChain xmlns="http://schemas.openxmlformats.org/spreadsheetml/2006/main">
  <c r="G40" i="1" l="1"/>
  <c r="G74" i="1"/>
  <c r="F74" i="1"/>
  <c r="G72" i="1"/>
  <c r="G44" i="1"/>
  <c r="G41" i="1"/>
  <c r="G34" i="1"/>
  <c r="G75" i="1"/>
  <c r="F75" i="1"/>
  <c r="F72" i="1"/>
  <c r="H69" i="1"/>
  <c r="F69" i="1" s="1"/>
  <c r="I69" i="1"/>
  <c r="J69" i="1"/>
  <c r="K69" i="1"/>
  <c r="N69" i="1"/>
  <c r="O69" i="1"/>
  <c r="P69" i="1"/>
  <c r="Q69" i="1"/>
  <c r="L69" i="1"/>
  <c r="G66" i="1"/>
  <c r="F66" i="1"/>
  <c r="G57" i="1"/>
  <c r="F57" i="1"/>
  <c r="G43" i="1"/>
  <c r="F43" i="1"/>
  <c r="H47" i="1"/>
  <c r="I47" i="1"/>
  <c r="J47" i="1"/>
  <c r="K47" i="1"/>
  <c r="L47" i="1"/>
  <c r="N47" i="1"/>
  <c r="O47" i="1"/>
  <c r="P47" i="1"/>
  <c r="Q47" i="1"/>
  <c r="H13" i="1"/>
  <c r="I13" i="1"/>
  <c r="I12" i="1" s="1"/>
  <c r="I11" i="1" s="1"/>
  <c r="J13" i="1"/>
  <c r="K13" i="1"/>
  <c r="K12" i="1" s="1"/>
  <c r="K11" i="1" s="1"/>
  <c r="L13" i="1"/>
  <c r="L12" i="1"/>
  <c r="L11" i="1" s="1"/>
  <c r="N13" i="1"/>
  <c r="N12" i="1" s="1"/>
  <c r="N11" i="1" s="1"/>
  <c r="O13" i="1"/>
  <c r="P13" i="1"/>
  <c r="Q13" i="1"/>
  <c r="F15" i="1"/>
  <c r="F13" i="1" s="1"/>
  <c r="F12" i="1" s="1"/>
  <c r="F11" i="1" s="1"/>
  <c r="F14" i="1"/>
  <c r="G16" i="1"/>
  <c r="Q62" i="1"/>
  <c r="O62" i="1"/>
  <c r="K62" i="1"/>
  <c r="I62" i="1"/>
  <c r="G62" i="1" s="1"/>
  <c r="Q32" i="1"/>
  <c r="K32" i="1"/>
  <c r="I32" i="1"/>
  <c r="Q27" i="1"/>
  <c r="I38" i="1"/>
  <c r="K38" i="1"/>
  <c r="K37" i="1" s="1"/>
  <c r="H17" i="2" s="1"/>
  <c r="Q38" i="1"/>
  <c r="O38" i="1"/>
  <c r="O37" i="1" s="1"/>
  <c r="K45" i="1"/>
  <c r="I45" i="1"/>
  <c r="I37" i="1" s="1"/>
  <c r="Q45" i="1"/>
  <c r="Q37" i="1"/>
  <c r="N17" i="2" s="1"/>
  <c r="N19" i="2" s="1"/>
  <c r="O45" i="1"/>
  <c r="H53" i="1"/>
  <c r="F53" i="1" s="1"/>
  <c r="I53" i="1"/>
  <c r="J53" i="1"/>
  <c r="K53" i="1"/>
  <c r="N53" i="1"/>
  <c r="O53" i="1"/>
  <c r="P53" i="1"/>
  <c r="Q53" i="1"/>
  <c r="I80" i="1"/>
  <c r="K80" i="1"/>
  <c r="H18" i="2"/>
  <c r="Q80" i="1"/>
  <c r="N18" i="2"/>
  <c r="O80" i="1"/>
  <c r="L18" i="2"/>
  <c r="Q24" i="1"/>
  <c r="N16" i="2"/>
  <c r="O24" i="1"/>
  <c r="L16" i="2"/>
  <c r="M24" i="1"/>
  <c r="K24" i="1"/>
  <c r="H16" i="2" s="1"/>
  <c r="I24" i="1"/>
  <c r="G24" i="1" s="1"/>
  <c r="O32" i="1"/>
  <c r="L14" i="2"/>
  <c r="O27" i="1"/>
  <c r="L12" i="2"/>
  <c r="F61" i="1"/>
  <c r="G73" i="1"/>
  <c r="G71" i="1"/>
  <c r="G61" i="1"/>
  <c r="G60" i="1"/>
  <c r="G59" i="1"/>
  <c r="G50" i="1"/>
  <c r="G49" i="1"/>
  <c r="M45" i="1"/>
  <c r="G45" i="1"/>
  <c r="M38" i="1"/>
  <c r="G31" i="1"/>
  <c r="G15" i="1"/>
  <c r="F18" i="2"/>
  <c r="J16" i="2"/>
  <c r="F16" i="2"/>
  <c r="F14" i="2"/>
  <c r="H14" i="2"/>
  <c r="N14" i="2"/>
  <c r="F79" i="1"/>
  <c r="G77" i="1"/>
  <c r="F77" i="1"/>
  <c r="G76" i="1"/>
  <c r="F76" i="1"/>
  <c r="F73" i="1"/>
  <c r="G70" i="1"/>
  <c r="F71" i="1"/>
  <c r="F70" i="1"/>
  <c r="G68" i="1"/>
  <c r="F68" i="1"/>
  <c r="G65" i="1"/>
  <c r="G67" i="1"/>
  <c r="F67" i="1"/>
  <c r="F65" i="1"/>
  <c r="G64" i="1"/>
  <c r="F64" i="1"/>
  <c r="F63" i="1"/>
  <c r="F60" i="1"/>
  <c r="F59" i="1"/>
  <c r="F58" i="1"/>
  <c r="F56" i="1"/>
  <c r="F54" i="1"/>
  <c r="G51" i="1"/>
  <c r="F51" i="1"/>
  <c r="F49" i="1"/>
  <c r="F50" i="1"/>
  <c r="F48" i="1"/>
  <c r="F47" i="1"/>
  <c r="F46" i="1"/>
  <c r="F44" i="1"/>
  <c r="F42" i="1"/>
  <c r="F40" i="1"/>
  <c r="F41" i="1"/>
  <c r="F39" i="1"/>
  <c r="F36" i="1"/>
  <c r="F34" i="1"/>
  <c r="F35" i="1"/>
  <c r="G33" i="1"/>
  <c r="F33" i="1"/>
  <c r="F31" i="1"/>
  <c r="F30" i="1"/>
  <c r="F29" i="1"/>
  <c r="G29" i="1"/>
  <c r="G28" i="1"/>
  <c r="F28" i="1"/>
  <c r="G26" i="1"/>
  <c r="G25" i="1"/>
  <c r="G23" i="1"/>
  <c r="F23" i="1"/>
  <c r="G20" i="1"/>
  <c r="F20" i="1"/>
  <c r="G18" i="1"/>
  <c r="F18" i="1"/>
  <c r="F16" i="1"/>
  <c r="Q12" i="1"/>
  <c r="Q11" i="1"/>
  <c r="N15" i="2" s="1"/>
  <c r="O12" i="1"/>
  <c r="O11" i="1"/>
  <c r="L15" i="2" s="1"/>
  <c r="H32" i="1"/>
  <c r="E14" i="2" s="1"/>
  <c r="C14" i="2" s="1"/>
  <c r="J32" i="1"/>
  <c r="G14" i="2" s="1"/>
  <c r="N32" i="1"/>
  <c r="P32" i="1"/>
  <c r="M14" i="2"/>
  <c r="L32" i="1"/>
  <c r="I14" i="2"/>
  <c r="F13" i="2"/>
  <c r="H13" i="2"/>
  <c r="D13" i="2" s="1"/>
  <c r="J13" i="2"/>
  <c r="F80" i="1"/>
  <c r="H62" i="1"/>
  <c r="J62" i="1"/>
  <c r="N62" i="1"/>
  <c r="P62" i="1"/>
  <c r="L62" i="1"/>
  <c r="F62" i="1" s="1"/>
  <c r="H27" i="1"/>
  <c r="E12" i="2"/>
  <c r="E13" i="2" s="1"/>
  <c r="J27" i="1"/>
  <c r="G12" i="2" s="1"/>
  <c r="G13" i="2" s="1"/>
  <c r="N27" i="1"/>
  <c r="K12" i="2"/>
  <c r="L27" i="1"/>
  <c r="I12" i="2"/>
  <c r="P27" i="1"/>
  <c r="M12" i="2"/>
  <c r="M13" i="2" s="1"/>
  <c r="K14" i="2"/>
  <c r="H12" i="1"/>
  <c r="H11" i="1"/>
  <c r="E15" i="2" s="1"/>
  <c r="J12" i="1"/>
  <c r="J11" i="1"/>
  <c r="G15" i="2" s="1"/>
  <c r="P12" i="1"/>
  <c r="P11" i="1" s="1"/>
  <c r="L53" i="1"/>
  <c r="H55" i="1"/>
  <c r="F55" i="1" s="1"/>
  <c r="J55" i="1"/>
  <c r="L55" i="1"/>
  <c r="N55" i="1"/>
  <c r="P55" i="1"/>
  <c r="H38" i="1"/>
  <c r="J38" i="1"/>
  <c r="J37" i="1"/>
  <c r="G17" i="2" s="1"/>
  <c r="L38" i="1"/>
  <c r="N38" i="1"/>
  <c r="N37" i="1" s="1"/>
  <c r="K17" i="2" s="1"/>
  <c r="P38" i="1"/>
  <c r="P37" i="1" s="1"/>
  <c r="M17" i="2" s="1"/>
  <c r="F26" i="1"/>
  <c r="F25" i="1"/>
  <c r="H45" i="1"/>
  <c r="H37" i="1"/>
  <c r="F37" i="1" s="1"/>
  <c r="J45" i="1"/>
  <c r="L45" i="1"/>
  <c r="F45" i="1" s="1"/>
  <c r="N45" i="1"/>
  <c r="P45" i="1"/>
  <c r="H24" i="1"/>
  <c r="E16" i="2"/>
  <c r="J24" i="1"/>
  <c r="G16" i="2"/>
  <c r="L24" i="1"/>
  <c r="I16" i="2"/>
  <c r="N24" i="1"/>
  <c r="K16" i="2"/>
  <c r="P24" i="1"/>
  <c r="M16" i="2"/>
  <c r="H80" i="1"/>
  <c r="E18" i="2"/>
  <c r="J80" i="1"/>
  <c r="G18" i="2"/>
  <c r="N80" i="1"/>
  <c r="K18" i="2"/>
  <c r="P80" i="1"/>
  <c r="M18" i="2"/>
  <c r="L80" i="1"/>
  <c r="I18" i="2"/>
  <c r="F32" i="1"/>
  <c r="F24" i="1"/>
  <c r="G39" i="1"/>
  <c r="G30" i="1"/>
  <c r="G46" i="1"/>
  <c r="G42" i="1"/>
  <c r="F38" i="1"/>
  <c r="M13" i="1"/>
  <c r="M12" i="1" s="1"/>
  <c r="M11" i="1" s="1"/>
  <c r="G14" i="1"/>
  <c r="G58" i="1"/>
  <c r="G54" i="1"/>
  <c r="M53" i="1"/>
  <c r="G53" i="1" s="1"/>
  <c r="G48" i="1"/>
  <c r="G47" i="1" s="1"/>
  <c r="G36" i="1"/>
  <c r="M27" i="1"/>
  <c r="G27" i="1"/>
  <c r="G79" i="1"/>
  <c r="G80" i="1" s="1"/>
  <c r="M80" i="1"/>
  <c r="J18" i="2" s="1"/>
  <c r="D18" i="2" s="1"/>
  <c r="G63" i="1"/>
  <c r="M62" i="1"/>
  <c r="M55" i="1"/>
  <c r="G55" i="1" s="1"/>
  <c r="G56" i="1"/>
  <c r="M47" i="1"/>
  <c r="G35" i="1"/>
  <c r="M32" i="1"/>
  <c r="G32" i="1"/>
  <c r="M69" i="1"/>
  <c r="L37" i="1"/>
  <c r="G69" i="1"/>
  <c r="I17" i="2"/>
  <c r="J12" i="2"/>
  <c r="M37" i="1"/>
  <c r="J17" i="2" s="1"/>
  <c r="G38" i="1"/>
  <c r="J14" i="2"/>
  <c r="G13" i="1"/>
  <c r="G12" i="1" s="1"/>
  <c r="G11" i="1" s="1"/>
  <c r="E17" i="2"/>
  <c r="C17" i="2" s="1"/>
  <c r="J81" i="1"/>
  <c r="H81" i="1"/>
  <c r="D14" i="2"/>
  <c r="C18" i="2"/>
  <c r="C16" i="2"/>
  <c r="C12" i="2"/>
  <c r="C13" i="2"/>
  <c r="M81" i="1" l="1"/>
  <c r="J15" i="2"/>
  <c r="J19" i="2" s="1"/>
  <c r="M15" i="2"/>
  <c r="P81" i="1"/>
  <c r="G37" i="1"/>
  <c r="G81" i="1" s="1"/>
  <c r="F17" i="2"/>
  <c r="D17" i="2" s="1"/>
  <c r="L17" i="2"/>
  <c r="O81" i="1"/>
  <c r="K15" i="2"/>
  <c r="K19" i="2" s="1"/>
  <c r="N81" i="1"/>
  <c r="G19" i="2"/>
  <c r="E19" i="2"/>
  <c r="D16" i="2"/>
  <c r="L19" i="2"/>
  <c r="I15" i="2"/>
  <c r="C15" i="2" s="1"/>
  <c r="C19" i="2" s="1"/>
  <c r="L81" i="1"/>
  <c r="H15" i="2"/>
  <c r="H19" i="2" s="1"/>
  <c r="K81" i="1"/>
  <c r="I81" i="1"/>
  <c r="F15" i="2"/>
  <c r="M19" i="2"/>
  <c r="D12" i="2"/>
  <c r="Q81" i="1"/>
  <c r="F27" i="1"/>
  <c r="F81" i="1" s="1"/>
  <c r="F19" i="2" l="1"/>
  <c r="D15" i="2"/>
  <c r="D19" i="2" s="1"/>
  <c r="I19" i="2"/>
</calcChain>
</file>

<file path=xl/sharedStrings.xml><?xml version="1.0" encoding="utf-8"?>
<sst xmlns="http://schemas.openxmlformats.org/spreadsheetml/2006/main" count="286" uniqueCount="196">
  <si>
    <t>Зміст заходу</t>
  </si>
  <si>
    <t>Виконавець</t>
  </si>
  <si>
    <t>Витрати на реалізацію, тис.грн.</t>
  </si>
  <si>
    <t>у тому числі за рахунок коштів:</t>
  </si>
  <si>
    <t>Всього</t>
  </si>
  <si>
    <t>місцевих бюджетів</t>
  </si>
  <si>
    <t>бюджету
міст і 
районів</t>
  </si>
  <si>
    <t>інших 
джерел</t>
  </si>
  <si>
    <t>Очікуваний 
результат</t>
  </si>
  <si>
    <t>1.</t>
  </si>
  <si>
    <t>2.</t>
  </si>
  <si>
    <t>Держав-
ного
бюджету</t>
  </si>
  <si>
    <t>облас-
ного
бюджету</t>
  </si>
  <si>
    <t>підпри-
ємств</t>
  </si>
  <si>
    <t>значення показника</t>
  </si>
  <si>
    <t>найменування показника</t>
  </si>
  <si>
    <t>№
з/п</t>
  </si>
  <si>
    <t>3.</t>
  </si>
  <si>
    <t>1.1</t>
  </si>
  <si>
    <t>1.2</t>
  </si>
  <si>
    <t>1.3</t>
  </si>
  <si>
    <t>1.4</t>
  </si>
  <si>
    <t>1.5</t>
  </si>
  <si>
    <t>1.6</t>
  </si>
  <si>
    <t>4.1</t>
  </si>
  <si>
    <t>3.1.7. Містобудівна діяльність</t>
  </si>
  <si>
    <t>Забезпечення раціонального використання території населеного пункту, визначення перспективних напрямків розвитку території з урахуванням сучасних вимог в сфері містобудування</t>
  </si>
  <si>
    <t>од.</t>
  </si>
  <si>
    <t xml:space="preserve"> Курахівська міська рада</t>
  </si>
  <si>
    <t>Курахівська міська рада</t>
  </si>
  <si>
    <t>км</t>
  </si>
  <si>
    <t>м2</t>
  </si>
  <si>
    <t>всього</t>
  </si>
  <si>
    <t>4.</t>
  </si>
  <si>
    <t>5.</t>
  </si>
  <si>
    <t>Реконструкція фасадів та прибудинкової території житлового будинку № 21 по вул. Мечнікова в м. Курахове</t>
  </si>
  <si>
    <t>Реконструкція фасадів та прибудинкової території житлового будинку № 22 по вул. Пушкіна в м. Курахове</t>
  </si>
  <si>
    <t>кВт</t>
  </si>
  <si>
    <t>п.м.</t>
  </si>
  <si>
    <t xml:space="preserve"> Курахівська ТЕС</t>
  </si>
  <si>
    <t>Поточний ремонт житлового фонду комунальної власності територіальної громади м.Курахове</t>
  </si>
  <si>
    <t>Ремонт і заміна теплових мереж</t>
  </si>
  <si>
    <t xml:space="preserve"> Курахівська ТЕС,  Курахівська міська рада</t>
  </si>
  <si>
    <t>придбання лічильників</t>
  </si>
  <si>
    <t>поточний та ямковий ремонт доріг у м. Курахове, Мар'їнського району, Донецької області</t>
  </si>
  <si>
    <t>Розробка робочого проекту "Житловий будинок з вбудованими приміщеннями в мікрорайоні Южний м. Курахове Мар'їнського району Донецької області"</t>
  </si>
  <si>
    <t>Заходи</t>
  </si>
  <si>
    <t>щодо забезпечення виконання Плану соціально-економічного розвитку м. Курахове</t>
  </si>
  <si>
    <t>Розділ</t>
  </si>
  <si>
    <t>Термін виконання</t>
  </si>
  <si>
    <t>державного бюджету (субвенція)</t>
  </si>
  <si>
    <t>підприємств</t>
  </si>
  <si>
    <t>інших джерел</t>
  </si>
  <si>
    <t>обласного бюджету</t>
  </si>
  <si>
    <t>місцевий бюджет</t>
  </si>
  <si>
    <t>план</t>
  </si>
  <si>
    <t>факт</t>
  </si>
  <si>
    <t>теплопостачання</t>
  </si>
  <si>
    <t>газ</t>
  </si>
  <si>
    <t>житлове господарство</t>
  </si>
  <si>
    <t>благоустрій</t>
  </si>
  <si>
    <t>архітектура</t>
  </si>
  <si>
    <t>водопостачання та водовідведення</t>
  </si>
  <si>
    <t>1.1.2 Забезпечувати ефективне функціонування житлово-комунального господарства та безперебійне енерго-, газо- та водопостачання об’єктів соціальної сфери, освіти, охорони здоров’я</t>
  </si>
  <si>
    <t>№ і назва завдання Стратегії розвитку Донецької області на період до 2020 року</t>
  </si>
  <si>
    <t>3.1.7 Житлове господарство та комунальна інфраструктура</t>
  </si>
  <si>
    <t>Ціль 1. Економічний розвиток та підвищення зайнятості населення</t>
  </si>
  <si>
    <t>Забезпечення якісного управління житловим фондом та поліпшення умов проживання мешканців</t>
  </si>
  <si>
    <t>Реконструкція / капітальний ремонт житлових будинків, з них</t>
  </si>
  <si>
    <t>1.1.1</t>
  </si>
  <si>
    <t>Реконструкція / капітальний ремонт житлових будинків (будівельних конструкцій, інженерних комунікацій)</t>
  </si>
  <si>
    <t>1.1.2</t>
  </si>
  <si>
    <t xml:space="preserve">Реконструкція/капітальний ремонт житлових будинків  з застосуванням заходів з енергоефективності </t>
  </si>
  <si>
    <t>Капітальний ремонт, модернізація, заміна, експертна оцінка  ліфтів</t>
  </si>
  <si>
    <t>1.1.1.1</t>
  </si>
  <si>
    <t>1.1.1.3</t>
  </si>
  <si>
    <t>Підтримка житлового фонду при створені та функціонуванні об'єднаннь співвласників багатоквартирних будинків</t>
  </si>
  <si>
    <t>2.1.</t>
  </si>
  <si>
    <t>Місцева Програма підтримки ОСББ (у разі наявності)</t>
  </si>
  <si>
    <t>2.2.</t>
  </si>
  <si>
    <t>Інші заходи спрямовані на підтримку ОСББ                          ( проведення ремонтів, надання фінпідтримки інше)</t>
  </si>
  <si>
    <t>Забезпечення реалізації заходів з капітального ремонту та реконструкції теплового господарства</t>
  </si>
  <si>
    <t>3.1.</t>
  </si>
  <si>
    <t>Забезпечення реалізації заходів з капітального ремонту та реконструкції водопровідно-каналізаційного господарства</t>
  </si>
  <si>
    <t>Благоустрій територій населених пунктів</t>
  </si>
  <si>
    <t>5.1.</t>
  </si>
  <si>
    <t>Утримання та ремонт дорожньо-мостового господарства (комунального значення)</t>
  </si>
  <si>
    <t>5.1.1</t>
  </si>
  <si>
    <t>5.1.2</t>
  </si>
  <si>
    <t>5.1.3</t>
  </si>
  <si>
    <t>5.2.</t>
  </si>
  <si>
    <t>Утримання,  ремонт та очищення зливових каналізаційних, дренажних систем і колодязів населених пунктів області</t>
  </si>
  <si>
    <t>5.3.</t>
  </si>
  <si>
    <t>Утримання, ремонт та будівництво об’єктів зовнішнього освітлення</t>
  </si>
  <si>
    <t>5.3.1</t>
  </si>
  <si>
    <t>5.3.2</t>
  </si>
  <si>
    <t>5.3.3</t>
  </si>
  <si>
    <t>5.3.4</t>
  </si>
  <si>
    <t>5.4.</t>
  </si>
  <si>
    <t>Утримання зелених насаджень загального користування</t>
  </si>
  <si>
    <t>5.5.</t>
  </si>
  <si>
    <t>Утримання та благоустрій місць поховань, поховання безрідних та фінансування робіт з інветаризації земельних ділянок під кладовища</t>
  </si>
  <si>
    <t>5.6.</t>
  </si>
  <si>
    <t>Санітарне очищення, придбання обладнання та ліквідація стихійних звалищ</t>
  </si>
  <si>
    <t>5.5.1</t>
  </si>
  <si>
    <t>5.6.1</t>
  </si>
  <si>
    <t>5.6.2</t>
  </si>
  <si>
    <t>5.6.3</t>
  </si>
  <si>
    <t>5.6.4</t>
  </si>
  <si>
    <t>5.6.5</t>
  </si>
  <si>
    <t>5.7.</t>
  </si>
  <si>
    <t>Утримання, ремонт та будівництво дитячих і спортивних майданчиків</t>
  </si>
  <si>
    <t>5.7.1</t>
  </si>
  <si>
    <t>5.7.2</t>
  </si>
  <si>
    <t>5.7.3</t>
  </si>
  <si>
    <t>5.8.</t>
  </si>
  <si>
    <t>Боротьба з карантинними рослинами</t>
  </si>
  <si>
    <t>5.9.</t>
  </si>
  <si>
    <t>Інші заходи з благоустрою, які не підпадають під пункти наведені вище</t>
  </si>
  <si>
    <t>5.9.1</t>
  </si>
  <si>
    <t>5.9.2</t>
  </si>
  <si>
    <t>5.9.5</t>
  </si>
  <si>
    <t>5.2.1</t>
  </si>
  <si>
    <t>тис. м2</t>
  </si>
  <si>
    <t>підмітання доріг від сміття, розчищення та побілка бордюр, очищення доріг від снігу, посипання доріг і тротуарів піском у м. Курахове, Мар'їнський район, Донецька область</t>
  </si>
  <si>
    <t>ігрове та спортивне обладнання або еквівалент</t>
  </si>
  <si>
    <t>встановлення ігрових та спортивних елементів у м. Курахове, Мар'їнського  району Донецької області</t>
  </si>
  <si>
    <t>Ремонт паркових лав у м. Курахове Мар'їнского району Донецької області</t>
  </si>
  <si>
    <t xml:space="preserve">Ремонт та утримання малих архітектурних форм, пам'ятників, стел у  м. Курахове Мар'їнського району Донецької області  </t>
  </si>
  <si>
    <t>Технічне обслуговування та поточний ремонт фонтану у м. Курахове Мар'їнского району Донецької області</t>
  </si>
  <si>
    <t>Відлов безпритульних тварин у м. Курахове Мар'їнского району Донецької області</t>
  </si>
  <si>
    <t>Дератизація та дезінсекція у м. Курахове Мар'їнского району Донецької області</t>
  </si>
  <si>
    <t>відсипання доріг шлаком у м. Курахове Мар'їнського району Донецької області</t>
  </si>
  <si>
    <t xml:space="preserve">нанесення дорожньої розмітки та встановлення дорожніх знаків у м. Курахове Мар'їнського району Донецької області </t>
  </si>
  <si>
    <t>Технічне обслуговування зливової каналізації у м. Курахове Мар'їнского району Донецької області</t>
  </si>
  <si>
    <t>витрати за спожиту електроенергію на зовнішне освітлення у м. Курахове Мар'їнского району Донецької області</t>
  </si>
  <si>
    <t>послуги з технічного обслуговування систем вуличного освітлення у м. Курахове Мар'їнського району Донецької області</t>
  </si>
  <si>
    <t>послуги з підключення зовнішнього освітлення у м. Курахове Мар'їнського району Донецької області</t>
  </si>
  <si>
    <t>Захоронення безпритульних осіб у м. Курахове Мар'їнского району Донецької області</t>
  </si>
  <si>
    <t>прибирання біотуалетів у м. Курахове Мар'їнского району Донецької області</t>
  </si>
  <si>
    <t>прибирання місць відпочинку на площі у м. Курахове Мар'їнского району Донецької області</t>
  </si>
  <si>
    <t>звільнення урн від сміття у м. Курахове Мар'їнского району Донецької області</t>
  </si>
  <si>
    <t>1.7</t>
  </si>
  <si>
    <t>5.9.3</t>
  </si>
  <si>
    <t>5.9.4</t>
  </si>
  <si>
    <t>4.2</t>
  </si>
  <si>
    <t>Дезобробка колодязів</t>
  </si>
  <si>
    <t>4.3</t>
  </si>
  <si>
    <t>Облсуговування пожежних гідрантів</t>
  </si>
  <si>
    <t>ремонт та технічне обслуговування обладнання дитячих ігрових майданчиків у м. Курахове Мар'їнського району  Донецької області</t>
  </si>
  <si>
    <r>
      <t xml:space="preserve">п.м  </t>
    </r>
    <r>
      <rPr>
        <sz val="8"/>
        <rFont val="Times New Roman"/>
        <family val="1"/>
        <charset val="204"/>
      </rPr>
      <t>у однотрубному вимірюванні</t>
    </r>
  </si>
  <si>
    <t>3.2.</t>
  </si>
  <si>
    <t>Курахівська міська рада, Курахівська ТЕС</t>
  </si>
  <si>
    <t>3.3.</t>
  </si>
  <si>
    <t>4.4</t>
  </si>
  <si>
    <t>Розробка техніко-економічного обгрунтування "Будівництво водоводу та споруд для с. Степанівка, с. Острівське, смт. Іллінка"</t>
  </si>
  <si>
    <t>3.4.</t>
  </si>
  <si>
    <t>Поточний ремонт теплокамер</t>
  </si>
  <si>
    <t>5.7.4</t>
  </si>
  <si>
    <t xml:space="preserve">розробка робочого проекту "Будівництво футбольного поля зі штучним покриттям, розташованого за адресою: Донецька область, Мар'їнський район, м. Курахове, вул. Мечнікова" </t>
  </si>
  <si>
    <t>5.1.4</t>
  </si>
  <si>
    <t>Розроблення проектно-кошторисної документації "Реконструкція доріг і тротуарів та благоустрою території мікрорайону "Южний" у м. Курахове Мар'їнського району Донецької області"</t>
  </si>
  <si>
    <t>створення ОСББ</t>
  </si>
  <si>
    <t>5.1.5</t>
  </si>
  <si>
    <t>Роботи згідно робочого проекту «Реконструкція проспекту Миру від вул. Пушкіна до вул. Побєда у м. Курахове»</t>
  </si>
  <si>
    <t xml:space="preserve">план </t>
  </si>
  <si>
    <t xml:space="preserve">утримання незакріплених за підприємствами територій: ліквідація стихійних звалищ, прибирання, вивіз сміття у м.Курахове  Мар'їнського району Донецької області </t>
  </si>
  <si>
    <t>Технічне обслуговування мереж  газопостачаня у м. Курахове Мар'їнского району Донецької області</t>
  </si>
  <si>
    <t>5.7.5</t>
  </si>
  <si>
    <t>5.9.6</t>
  </si>
  <si>
    <t>Встановлення паркових лав</t>
  </si>
  <si>
    <t>1.1.1.2</t>
  </si>
  <si>
    <t>Капітальний ремонт покрівель житлових будинків №16,18 по вул. Побєди</t>
  </si>
  <si>
    <t>Ремонт водопровідних мереж</t>
  </si>
  <si>
    <t>5.1.6</t>
  </si>
  <si>
    <t>Створення безбар’єрного середовища для осіб з інвалідністю (влаштування під'їздів для інвалідів)</t>
  </si>
  <si>
    <t>придбання біотуалету у м. Курахове Мар'їнского району Донецької області</t>
  </si>
  <si>
    <t>встановлення баскетбольного майданчику</t>
  </si>
  <si>
    <t>Заміна  розподільної лінінї тепломережі кварталу пр-т Запорізький 34а - пр-т Соборний 15,17 м. Курахове із використанням ПІТ</t>
  </si>
  <si>
    <t>5.9.7</t>
  </si>
  <si>
    <t>Встановлення сіті-лайтів</t>
  </si>
  <si>
    <t>Відновлення систем автоматичного протипожежного захисту в будинках підвищеної поверховості</t>
  </si>
  <si>
    <t>Заміна  теплоізоляції лінії зовнішніх тепломереж по просп. Запорізький від диспетчерського пункту  до буд. № 12 по пров. Базарний</t>
  </si>
  <si>
    <t xml:space="preserve">Термін виконання
виконан-
ня </t>
  </si>
  <si>
    <t>5.9.8</t>
  </si>
  <si>
    <t>Встановлення фонтанів</t>
  </si>
  <si>
    <t>КП "МСЕЗ", Курахівська міська рада</t>
  </si>
  <si>
    <t>Відновлення тротуару до мікрорайону "Южний", по пр. Миру</t>
  </si>
  <si>
    <t>2238,0 / 211,04</t>
  </si>
  <si>
    <t>Додаток 1 до інформації  про результати виконання Програми соціально-економічного та культурного розвитку м.Курахове за 2019 рік</t>
  </si>
  <si>
    <t>за 2019 рік</t>
  </si>
  <si>
    <t>Заходи щодо виконання завдань Програми соціально-економічного та культурного розвитку м.Курахове за 2019 рік</t>
  </si>
  <si>
    <t>Реконструкція та ремонт об’єктів з метою компактного
проживання внутрішньо переміщених осіб</t>
  </si>
  <si>
    <t>Заступник міського голови з питань діяльності виконавчих органів Курахівської міської ради                                               Олена ІРКОБАЄВА</t>
  </si>
  <si>
    <r>
      <rPr>
        <sz val="11"/>
        <color indexed="9"/>
        <rFont val="Times New Roman"/>
        <family val="1"/>
        <charset val="204"/>
      </rPr>
      <t>Заступник міського голови з питань діяльності виконавчих органів Курахівської міської ради                                               Олена ІРКОБАЄВА</t>
    </r>
    <r>
      <rPr>
        <sz val="11"/>
        <rFont val="Times New Roman"/>
        <family val="1"/>
        <charset val="204"/>
      </rPr>
      <t xml:space="preserve">
</t>
    </r>
  </si>
  <si>
    <t>Секретар ради                                                                        Наталя ПУЖАЙЛО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</si>
</sst>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4" formatCode="0.0"/>
    <numFmt numFmtId="175" formatCode="0.000"/>
  </numFmts>
  <fonts count="22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name val="Arial Cyr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sz val="11"/>
      <color indexed="9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theme="0"/>
      <name val="Times New Roman"/>
      <family val="1"/>
      <charset val="204"/>
    </font>
    <font>
      <sz val="10"/>
      <color theme="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202">
    <xf numFmtId="0" fontId="0" fillId="0" borderId="0" xfId="0"/>
    <xf numFmtId="0" fontId="2" fillId="0" borderId="0" xfId="0" applyFont="1" applyFill="1"/>
    <xf numFmtId="0" fontId="1" fillId="0" borderId="0" xfId="0" applyFont="1" applyFill="1"/>
    <xf numFmtId="0" fontId="6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2" fillId="2" borderId="0" xfId="0" applyFont="1" applyFill="1"/>
    <xf numFmtId="0" fontId="2" fillId="0" borderId="0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 wrapText="1"/>
    </xf>
    <xf numFmtId="174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top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 vertical="top" wrapText="1"/>
    </xf>
    <xf numFmtId="174" fontId="2" fillId="0" borderId="0" xfId="0" applyNumberFormat="1" applyFont="1" applyFill="1" applyBorder="1" applyAlignment="1">
      <alignment horizontal="center" vertical="top"/>
    </xf>
    <xf numFmtId="0" fontId="1" fillId="2" borderId="0" xfId="0" applyFont="1" applyFill="1"/>
    <xf numFmtId="0" fontId="1" fillId="2" borderId="0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4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4" fontId="1" fillId="0" borderId="0" xfId="0" applyNumberFormat="1" applyFont="1" applyFill="1" applyBorder="1" applyAlignment="1">
      <alignment horizontal="center" vertical="top"/>
    </xf>
    <xf numFmtId="0" fontId="1" fillId="0" borderId="0" xfId="0" applyFont="1" applyFill="1" applyAlignment="1">
      <alignment horizontal="left" vertical="top" wrapText="1"/>
    </xf>
    <xf numFmtId="0" fontId="1" fillId="2" borderId="0" xfId="0" applyFont="1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center" vertical="top" wrapText="1"/>
    </xf>
    <xf numFmtId="174" fontId="1" fillId="3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175" fontId="1" fillId="0" borderId="1" xfId="0" applyNumberFormat="1" applyFont="1" applyFill="1" applyBorder="1" applyAlignment="1">
      <alignment horizontal="center" vertical="center" wrapText="1"/>
    </xf>
    <xf numFmtId="175" fontId="2" fillId="0" borderId="1" xfId="0" applyNumberFormat="1" applyFont="1" applyFill="1" applyBorder="1" applyAlignment="1">
      <alignment horizontal="center" vertical="top" wrapText="1"/>
    </xf>
    <xf numFmtId="175" fontId="1" fillId="0" borderId="1" xfId="0" applyNumberFormat="1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 vertical="top" wrapText="1"/>
    </xf>
    <xf numFmtId="174" fontId="1" fillId="3" borderId="1" xfId="0" applyNumberFormat="1" applyFont="1" applyFill="1" applyBorder="1" applyAlignment="1">
      <alignment horizontal="center" vertical="top" wrapText="1"/>
    </xf>
    <xf numFmtId="175" fontId="2" fillId="3" borderId="1" xfId="0" applyNumberFormat="1" applyFont="1" applyFill="1" applyBorder="1" applyAlignment="1">
      <alignment horizontal="center" vertical="top" wrapText="1"/>
    </xf>
    <xf numFmtId="175" fontId="1" fillId="3" borderId="1" xfId="0" applyNumberFormat="1" applyFont="1" applyFill="1" applyBorder="1" applyAlignment="1">
      <alignment horizontal="center" vertical="top" wrapText="1"/>
    </xf>
    <xf numFmtId="0" fontId="8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wrapText="1"/>
    </xf>
    <xf numFmtId="0" fontId="8" fillId="0" borderId="1" xfId="0" applyFont="1" applyFill="1" applyBorder="1"/>
    <xf numFmtId="175" fontId="4" fillId="0" borderId="1" xfId="0" applyNumberFormat="1" applyFont="1" applyFill="1" applyBorder="1" applyAlignment="1">
      <alignment horizontal="center" vertical="center"/>
    </xf>
    <xf numFmtId="175" fontId="4" fillId="0" borderId="1" xfId="0" applyNumberFormat="1" applyFont="1" applyBorder="1" applyAlignment="1">
      <alignment horizontal="center" vertical="center"/>
    </xf>
    <xf numFmtId="175" fontId="4" fillId="0" borderId="1" xfId="0" applyNumberFormat="1" applyFont="1" applyBorder="1" applyAlignment="1">
      <alignment horizontal="center"/>
    </xf>
    <xf numFmtId="0" fontId="7" fillId="0" borderId="1" xfId="0" applyFont="1" applyFill="1" applyBorder="1"/>
    <xf numFmtId="175" fontId="5" fillId="0" borderId="1" xfId="0" applyNumberFormat="1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top"/>
    </xf>
    <xf numFmtId="0" fontId="1" fillId="3" borderId="0" xfId="0" applyFont="1" applyFill="1"/>
    <xf numFmtId="0" fontId="1" fillId="3" borderId="0" xfId="0" applyFont="1" applyFill="1" applyBorder="1" applyAlignment="1">
      <alignment horizontal="left" vertical="top" wrapText="1"/>
    </xf>
    <xf numFmtId="0" fontId="1" fillId="3" borderId="0" xfId="0" applyFont="1" applyFill="1" applyBorder="1"/>
    <xf numFmtId="0" fontId="4" fillId="3" borderId="0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top" wrapText="1"/>
    </xf>
    <xf numFmtId="0" fontId="1" fillId="2" borderId="0" xfId="0" applyFont="1" applyFill="1" applyBorder="1"/>
    <xf numFmtId="0" fontId="4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wrapText="1"/>
    </xf>
    <xf numFmtId="0" fontId="4" fillId="0" borderId="3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top"/>
    </xf>
    <xf numFmtId="0" fontId="15" fillId="3" borderId="1" xfId="0" applyFont="1" applyFill="1" applyBorder="1" applyAlignment="1">
      <alignment horizontal="left" vertical="top" wrapText="1"/>
    </xf>
    <xf numFmtId="49" fontId="15" fillId="0" borderId="1" xfId="0" applyNumberFormat="1" applyFont="1" applyBorder="1" applyAlignment="1">
      <alignment horizontal="center" vertical="top"/>
    </xf>
    <xf numFmtId="0" fontId="15" fillId="3" borderId="0" xfId="0" applyFont="1" applyFill="1" applyAlignment="1">
      <alignment wrapText="1"/>
    </xf>
    <xf numFmtId="49" fontId="1" fillId="0" borderId="1" xfId="0" applyNumberFormat="1" applyFont="1" applyFill="1" applyBorder="1" applyAlignment="1">
      <alignment horizontal="center" vertical="top" wrapText="1"/>
    </xf>
    <xf numFmtId="0" fontId="16" fillId="0" borderId="0" xfId="0" applyFont="1" applyFill="1"/>
    <xf numFmtId="0" fontId="16" fillId="2" borderId="0" xfId="0" applyFont="1" applyFill="1"/>
    <xf numFmtId="0" fontId="2" fillId="3" borderId="4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center" vertical="top" wrapText="1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 vertical="top"/>
    </xf>
    <xf numFmtId="175" fontId="2" fillId="0" borderId="4" xfId="0" applyNumberFormat="1" applyFont="1" applyFill="1" applyBorder="1" applyAlignment="1">
      <alignment horizontal="center" vertical="top" wrapText="1"/>
    </xf>
    <xf numFmtId="175" fontId="1" fillId="3" borderId="1" xfId="0" applyNumberFormat="1" applyFont="1" applyFill="1" applyBorder="1"/>
    <xf numFmtId="174" fontId="1" fillId="0" borderId="1" xfId="0" applyNumberFormat="1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1" fillId="0" borderId="5" xfId="0" applyFont="1" applyFill="1" applyBorder="1" applyAlignment="1">
      <alignment horizontal="center" vertical="center" wrapText="1"/>
    </xf>
    <xf numFmtId="0" fontId="2" fillId="3" borderId="5" xfId="0" applyFont="1" applyFill="1" applyBorder="1"/>
    <xf numFmtId="0" fontId="2" fillId="3" borderId="4" xfId="0" applyFont="1" applyFill="1" applyBorder="1"/>
    <xf numFmtId="0" fontId="17" fillId="3" borderId="1" xfId="0" applyFont="1" applyFill="1" applyBorder="1" applyAlignment="1">
      <alignment horizontal="left" vertical="top" wrapText="1"/>
    </xf>
    <xf numFmtId="0" fontId="10" fillId="3" borderId="1" xfId="0" applyFont="1" applyFill="1" applyBorder="1" applyAlignment="1">
      <alignment horizontal="left" wrapText="1"/>
    </xf>
    <xf numFmtId="0" fontId="18" fillId="3" borderId="1" xfId="0" applyFont="1" applyFill="1" applyBorder="1" applyAlignment="1">
      <alignment horizontal="left" vertical="center" wrapText="1"/>
    </xf>
    <xf numFmtId="0" fontId="18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74" fontId="2" fillId="3" borderId="1" xfId="0" applyNumberFormat="1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175" fontId="1" fillId="0" borderId="1" xfId="0" applyNumberFormat="1" applyFont="1" applyFill="1" applyBorder="1" applyAlignment="1">
      <alignment horizontal="center" vertical="top"/>
    </xf>
    <xf numFmtId="0" fontId="1" fillId="0" borderId="2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vertical="center" wrapText="1"/>
    </xf>
    <xf numFmtId="175" fontId="5" fillId="0" borderId="1" xfId="0" applyNumberFormat="1" applyFont="1" applyFill="1" applyBorder="1" applyAlignment="1">
      <alignment horizontal="center" vertical="top" wrapText="1"/>
    </xf>
    <xf numFmtId="175" fontId="11" fillId="0" borderId="1" xfId="0" applyNumberFormat="1" applyFont="1" applyFill="1" applyBorder="1" applyAlignment="1">
      <alignment horizontal="center" vertical="top" wrapText="1"/>
    </xf>
    <xf numFmtId="175" fontId="5" fillId="0" borderId="4" xfId="0" applyNumberFormat="1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top" wrapText="1"/>
    </xf>
    <xf numFmtId="2" fontId="5" fillId="0" borderId="4" xfId="0" applyNumberFormat="1" applyFont="1" applyFill="1" applyBorder="1" applyAlignment="1">
      <alignment horizontal="center" vertical="top" wrapText="1"/>
    </xf>
    <xf numFmtId="175" fontId="4" fillId="3" borderId="1" xfId="0" applyNumberFormat="1" applyFont="1" applyFill="1" applyBorder="1"/>
    <xf numFmtId="0" fontId="16" fillId="0" borderId="1" xfId="0" applyFont="1" applyFill="1" applyBorder="1"/>
    <xf numFmtId="0" fontId="16" fillId="0" borderId="1" xfId="0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/>
    <xf numFmtId="175" fontId="2" fillId="0" borderId="1" xfId="0" applyNumberFormat="1" applyFont="1" applyFill="1" applyBorder="1"/>
    <xf numFmtId="2" fontId="11" fillId="0" borderId="1" xfId="0" applyNumberFormat="1" applyFont="1" applyFill="1" applyBorder="1" applyAlignment="1">
      <alignment horizontal="center" vertical="top" wrapText="1"/>
    </xf>
    <xf numFmtId="175" fontId="13" fillId="0" borderId="1" xfId="0" applyNumberFormat="1" applyFont="1" applyFill="1" applyBorder="1" applyAlignment="1">
      <alignment horizontal="center" vertical="top" wrapText="1"/>
    </xf>
    <xf numFmtId="175" fontId="5" fillId="3" borderId="1" xfId="0" applyNumberFormat="1" applyFont="1" applyFill="1" applyBorder="1" applyAlignment="1">
      <alignment horizontal="center" vertical="top" wrapText="1"/>
    </xf>
    <xf numFmtId="2" fontId="2" fillId="0" borderId="1" xfId="0" applyNumberFormat="1" applyFont="1" applyFill="1" applyBorder="1"/>
    <xf numFmtId="175" fontId="5" fillId="0" borderId="1" xfId="0" applyNumberFormat="1" applyFont="1" applyFill="1" applyBorder="1"/>
    <xf numFmtId="174" fontId="5" fillId="0" borderId="4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left" vertical="top"/>
    </xf>
    <xf numFmtId="174" fontId="2" fillId="0" borderId="0" xfId="0" applyNumberFormat="1" applyFont="1" applyFill="1" applyBorder="1" applyAlignment="1">
      <alignment horizontal="left" vertical="top"/>
    </xf>
    <xf numFmtId="174" fontId="1" fillId="0" borderId="0" xfId="0" applyNumberFormat="1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center" vertical="top"/>
    </xf>
    <xf numFmtId="0" fontId="19" fillId="3" borderId="0" xfId="0" applyFont="1" applyFill="1" applyBorder="1" applyAlignment="1">
      <alignment horizontal="center" vertical="top"/>
    </xf>
    <xf numFmtId="0" fontId="19" fillId="3" borderId="0" xfId="0" applyFont="1" applyFill="1" applyBorder="1" applyAlignment="1">
      <alignment horizontal="left" vertical="top" wrapText="1"/>
    </xf>
    <xf numFmtId="0" fontId="19" fillId="3" borderId="0" xfId="0" applyFont="1" applyFill="1" applyBorder="1"/>
    <xf numFmtId="0" fontId="20" fillId="3" borderId="0" xfId="0" applyFont="1" applyFill="1" applyBorder="1" applyAlignment="1">
      <alignment horizontal="center" vertical="center" wrapText="1"/>
    </xf>
    <xf numFmtId="0" fontId="19" fillId="3" borderId="0" xfId="0" applyFont="1" applyFill="1" applyBorder="1" applyAlignment="1">
      <alignment horizontal="center" vertical="center" wrapText="1"/>
    </xf>
    <xf numFmtId="0" fontId="19" fillId="3" borderId="0" xfId="0" applyFont="1" applyFill="1"/>
    <xf numFmtId="0" fontId="1" fillId="3" borderId="1" xfId="0" applyFont="1" applyFill="1" applyBorder="1" applyAlignment="1">
      <alignment horizontal="left" vertical="center" wrapText="1"/>
    </xf>
    <xf numFmtId="175" fontId="1" fillId="3" borderId="1" xfId="0" applyNumberFormat="1" applyFont="1" applyFill="1" applyBorder="1" applyAlignment="1">
      <alignment horizontal="center" vertical="center" wrapText="1"/>
    </xf>
    <xf numFmtId="175" fontId="4" fillId="3" borderId="1" xfId="0" applyNumberFormat="1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175" fontId="12" fillId="3" borderId="1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top"/>
    </xf>
    <xf numFmtId="49" fontId="1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vertical="center" wrapText="1"/>
    </xf>
    <xf numFmtId="175" fontId="4" fillId="3" borderId="1" xfId="0" applyNumberFormat="1" applyFont="1" applyFill="1" applyBorder="1" applyAlignment="1">
      <alignment horizontal="center" vertical="top" wrapText="1"/>
    </xf>
    <xf numFmtId="49" fontId="15" fillId="3" borderId="1" xfId="0" applyNumberFormat="1" applyFont="1" applyFill="1" applyBorder="1" applyAlignment="1">
      <alignment horizontal="center" vertical="top"/>
    </xf>
    <xf numFmtId="175" fontId="1" fillId="3" borderId="1" xfId="0" applyNumberFormat="1" applyFont="1" applyFill="1" applyBorder="1" applyAlignment="1">
      <alignment horizontal="center" vertical="top"/>
    </xf>
    <xf numFmtId="49" fontId="4" fillId="3" borderId="1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top" wrapText="1"/>
    </xf>
    <xf numFmtId="0" fontId="21" fillId="3" borderId="1" xfId="0" applyFont="1" applyFill="1" applyBorder="1" applyAlignment="1">
      <alignment horizontal="left" vertical="center" wrapText="1"/>
    </xf>
    <xf numFmtId="1" fontId="1" fillId="3" borderId="1" xfId="0" applyNumberFormat="1" applyFont="1" applyFill="1" applyBorder="1" applyAlignment="1">
      <alignment horizontal="center" vertical="top" wrapText="1"/>
    </xf>
    <xf numFmtId="175" fontId="11" fillId="3" borderId="1" xfId="0" applyNumberFormat="1" applyFont="1" applyFill="1" applyBorder="1" applyAlignment="1">
      <alignment horizontal="center" vertical="top" wrapText="1"/>
    </xf>
    <xf numFmtId="1" fontId="4" fillId="3" borderId="1" xfId="0" applyNumberFormat="1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left" vertical="top" wrapText="1"/>
    </xf>
    <xf numFmtId="0" fontId="4" fillId="3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left" vertical="top" wrapText="1"/>
    </xf>
    <xf numFmtId="0" fontId="1" fillId="3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vertical="top" wrapText="1"/>
    </xf>
    <xf numFmtId="0" fontId="19" fillId="3" borderId="0" xfId="0" applyFont="1" applyFill="1" applyBorder="1" applyAlignment="1">
      <alignment horizontal="center" vertical="top"/>
    </xf>
    <xf numFmtId="0" fontId="8" fillId="0" borderId="1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wrapText="1"/>
    </xf>
    <xf numFmtId="0" fontId="1" fillId="0" borderId="5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wrapText="1"/>
    </xf>
    <xf numFmtId="0" fontId="8" fillId="0" borderId="6" xfId="0" applyFont="1" applyFill="1" applyBorder="1" applyAlignment="1">
      <alignment horizontal="center" wrapText="1"/>
    </xf>
    <xf numFmtId="0" fontId="8" fillId="0" borderId="7" xfId="0" applyFont="1" applyFill="1" applyBorder="1" applyAlignment="1">
      <alignment horizontal="center" wrapText="1"/>
    </xf>
    <xf numFmtId="0" fontId="8" fillId="0" borderId="8" xfId="0" applyFont="1" applyFill="1" applyBorder="1" applyAlignment="1">
      <alignment horizontal="center" wrapText="1"/>
    </xf>
    <xf numFmtId="0" fontId="8" fillId="0" borderId="12" xfId="0" applyFont="1" applyFill="1" applyBorder="1" applyAlignment="1">
      <alignment horizontal="center" wrapText="1"/>
    </xf>
    <xf numFmtId="0" fontId="8" fillId="0" borderId="13" xfId="0" applyFont="1" applyFill="1" applyBorder="1" applyAlignment="1">
      <alignment horizontal="center" wrapText="1"/>
    </xf>
    <xf numFmtId="0" fontId="8" fillId="0" borderId="9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horizontal="center" wrapText="1"/>
    </xf>
    <xf numFmtId="0" fontId="8" fillId="0" borderId="11" xfId="0" applyFont="1" applyFill="1" applyBorder="1" applyAlignment="1">
      <alignment horizontal="center" wrapText="1"/>
    </xf>
    <xf numFmtId="0" fontId="8" fillId="0" borderId="3" xfId="0" applyFont="1" applyFill="1" applyBorder="1" applyAlignment="1">
      <alignment horizont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top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wrapText="1"/>
    </xf>
    <xf numFmtId="0" fontId="2" fillId="0" borderId="1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top" wrapText="1"/>
    </xf>
    <xf numFmtId="0" fontId="1" fillId="0" borderId="5" xfId="0" applyFont="1" applyFill="1" applyBorder="1" applyAlignment="1">
      <alignment horizontal="center" vertical="top" wrapText="1"/>
    </xf>
    <xf numFmtId="0" fontId="7" fillId="3" borderId="1" xfId="0" applyFont="1" applyFill="1" applyBorder="1" applyAlignment="1">
      <alignment horizontal="center" vertical="top"/>
    </xf>
    <xf numFmtId="0" fontId="1" fillId="3" borderId="0" xfId="0" applyFont="1" applyFill="1" applyAlignment="1">
      <alignment horizontal="center" wrapText="1"/>
    </xf>
    <xf numFmtId="0" fontId="1" fillId="3" borderId="0" xfId="0" applyFont="1" applyFill="1" applyAlignment="1">
      <alignment horizontal="center"/>
    </xf>
    <xf numFmtId="0" fontId="6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4;&#1090;&#1095;&#1077;&#1090;&#1099;/&#1055;&#1088;&#1086;&#1075;&#1088;&#1072;&#1084;&#1084;&#1072;%20&#1089;&#1086;&#1094;.-%20&#1077;&#1082;&#1086;&#1085;&#1086;&#1084;.%202017/&#1055;&#1088;&#1086;&#1075;&#1088;&#1072;&#1084;&#1072;%20&#1089;&#1086;&#1094;-&#1077;&#1082;&#1086;&#1085;&#1086;&#1084;%20&#1079;&#1072;%202017%20&#1073;&#1077;&#1079;%20&#1077;&#1082;&#1086;&#1083;&#1086;&#1075;&#1080;&#108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водная (2)"/>
      <sheetName val=" теплопостачання "/>
      <sheetName val="газ"/>
      <sheetName val="водопостачання "/>
      <sheetName val="водовідведення "/>
      <sheetName val="благоустройство"/>
      <sheetName val="житло "/>
      <sheetName val="архітектура"/>
      <sheetName val="Муніципальні "/>
      <sheetName val="Лист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50"/>
  <sheetViews>
    <sheetView tabSelected="1" view="pageLayout" zoomScaleNormal="80" zoomScaleSheetLayoutView="100" workbookViewId="0">
      <selection activeCell="H26" sqref="H26"/>
    </sheetView>
  </sheetViews>
  <sheetFormatPr defaultRowHeight="15" x14ac:dyDescent="0.25"/>
  <cols>
    <col min="1" max="1" width="21" style="19" customWidth="1"/>
    <col min="2" max="2" width="14.140625" style="28" customWidth="1"/>
    <col min="3" max="3" width="9.140625" style="18" customWidth="1"/>
    <col min="4" max="4" width="13.42578125" style="18" customWidth="1"/>
    <col min="5" max="5" width="11.140625" style="18" customWidth="1"/>
    <col min="6" max="6" width="11.7109375" style="18" customWidth="1"/>
    <col min="7" max="7" width="10.85546875" style="18" customWidth="1"/>
    <col min="8" max="8" width="10.42578125" style="18" customWidth="1"/>
    <col min="9" max="9" width="12" style="18" customWidth="1"/>
    <col min="10" max="10" width="10.42578125" style="18" customWidth="1"/>
    <col min="11" max="11" width="10.140625" style="22" customWidth="1"/>
    <col min="12" max="12" width="12.42578125" style="23" customWidth="1"/>
    <col min="13" max="16384" width="9.140625" style="18"/>
  </cols>
  <sheetData>
    <row r="2" spans="1:14" s="121" customFormat="1" ht="56.25" customHeight="1" x14ac:dyDescent="0.2">
      <c r="A2" s="118"/>
      <c r="B2" s="21"/>
      <c r="C2" s="21"/>
      <c r="D2" s="21"/>
      <c r="E2" s="119"/>
      <c r="F2" s="119"/>
      <c r="G2" s="119"/>
      <c r="H2" s="120"/>
      <c r="I2" s="119"/>
      <c r="J2" s="152" t="s">
        <v>189</v>
      </c>
      <c r="K2" s="152"/>
      <c r="L2" s="152"/>
      <c r="M2" s="152"/>
      <c r="N2" s="152"/>
    </row>
    <row r="3" spans="1:14" s="60" customFormat="1" ht="15.75" customHeight="1" x14ac:dyDescent="0.25">
      <c r="A3" s="157" t="s">
        <v>46</v>
      </c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7"/>
      <c r="N3" s="157"/>
    </row>
    <row r="4" spans="1:14" ht="30" customHeight="1" x14ac:dyDescent="0.25">
      <c r="A4" s="157" t="s">
        <v>47</v>
      </c>
      <c r="B4" s="157"/>
      <c r="C4" s="157"/>
      <c r="D4" s="157"/>
      <c r="E4" s="157"/>
      <c r="F4" s="157"/>
      <c r="G4" s="157"/>
      <c r="H4" s="157"/>
      <c r="I4" s="157"/>
      <c r="J4" s="157"/>
      <c r="K4" s="157"/>
      <c r="L4" s="157"/>
      <c r="M4" s="157"/>
      <c r="N4" s="157"/>
    </row>
    <row r="5" spans="1:14" ht="15.75" x14ac:dyDescent="0.25">
      <c r="A5" s="158" t="s">
        <v>190</v>
      </c>
      <c r="B5" s="158"/>
      <c r="C5" s="158"/>
      <c r="D5" s="158"/>
      <c r="E5" s="158"/>
      <c r="F5" s="158"/>
      <c r="G5" s="158"/>
      <c r="H5" s="158"/>
      <c r="I5" s="158"/>
      <c r="J5" s="158"/>
      <c r="K5" s="158"/>
      <c r="L5" s="158"/>
      <c r="M5" s="158"/>
      <c r="N5" s="158"/>
    </row>
    <row r="6" spans="1:14" ht="15.75" x14ac:dyDescent="0.25">
      <c r="A6" s="43"/>
      <c r="B6" s="43"/>
      <c r="C6" s="43"/>
      <c r="D6" s="43"/>
      <c r="E6" s="44"/>
      <c r="F6" s="44"/>
      <c r="G6" s="44"/>
      <c r="H6" s="44"/>
      <c r="I6" s="44"/>
      <c r="J6" s="44"/>
      <c r="K6" s="44"/>
      <c r="L6" s="44"/>
      <c r="M6" s="44"/>
      <c r="N6" s="44"/>
    </row>
    <row r="7" spans="1:14" ht="15.75" x14ac:dyDescent="0.25">
      <c r="A7" s="159" t="s">
        <v>48</v>
      </c>
      <c r="B7" s="159" t="s">
        <v>49</v>
      </c>
      <c r="C7" s="162" t="s">
        <v>2</v>
      </c>
      <c r="D7" s="163"/>
      <c r="E7" s="163"/>
      <c r="F7" s="163"/>
      <c r="G7" s="163"/>
      <c r="H7" s="163"/>
      <c r="I7" s="163"/>
      <c r="J7" s="163"/>
      <c r="K7" s="163"/>
      <c r="L7" s="163"/>
      <c r="M7" s="163"/>
      <c r="N7" s="164"/>
    </row>
    <row r="8" spans="1:14" ht="15.75" x14ac:dyDescent="0.25">
      <c r="A8" s="160"/>
      <c r="B8" s="160"/>
      <c r="C8" s="165" t="s">
        <v>4</v>
      </c>
      <c r="D8" s="166"/>
      <c r="E8" s="162" t="s">
        <v>3</v>
      </c>
      <c r="F8" s="163"/>
      <c r="G8" s="163"/>
      <c r="H8" s="163"/>
      <c r="I8" s="163"/>
      <c r="J8" s="163"/>
      <c r="K8" s="163"/>
      <c r="L8" s="163"/>
      <c r="M8" s="163"/>
      <c r="N8" s="164"/>
    </row>
    <row r="9" spans="1:14" ht="15.75" x14ac:dyDescent="0.25">
      <c r="A9" s="160"/>
      <c r="B9" s="160"/>
      <c r="C9" s="167"/>
      <c r="D9" s="168"/>
      <c r="E9" s="167" t="s">
        <v>50</v>
      </c>
      <c r="F9" s="168"/>
      <c r="G9" s="162" t="s">
        <v>5</v>
      </c>
      <c r="H9" s="163"/>
      <c r="I9" s="163"/>
      <c r="J9" s="163"/>
      <c r="K9" s="165" t="s">
        <v>51</v>
      </c>
      <c r="L9" s="166"/>
      <c r="M9" s="165" t="s">
        <v>52</v>
      </c>
      <c r="N9" s="166"/>
    </row>
    <row r="10" spans="1:14" ht="15.75" x14ac:dyDescent="0.25">
      <c r="A10" s="160"/>
      <c r="B10" s="160"/>
      <c r="C10" s="169"/>
      <c r="D10" s="170"/>
      <c r="E10" s="169"/>
      <c r="F10" s="170"/>
      <c r="G10" s="162" t="s">
        <v>53</v>
      </c>
      <c r="H10" s="164"/>
      <c r="I10" s="162" t="s">
        <v>54</v>
      </c>
      <c r="J10" s="163"/>
      <c r="K10" s="169"/>
      <c r="L10" s="170"/>
      <c r="M10" s="169"/>
      <c r="N10" s="170"/>
    </row>
    <row r="11" spans="1:14" ht="15.75" x14ac:dyDescent="0.25">
      <c r="A11" s="161"/>
      <c r="B11" s="161"/>
      <c r="C11" s="45" t="s">
        <v>55</v>
      </c>
      <c r="D11" s="46" t="s">
        <v>56</v>
      </c>
      <c r="E11" s="45" t="s">
        <v>55</v>
      </c>
      <c r="F11" s="46" t="s">
        <v>56</v>
      </c>
      <c r="G11" s="45" t="s">
        <v>55</v>
      </c>
      <c r="H11" s="46" t="s">
        <v>56</v>
      </c>
      <c r="I11" s="45" t="s">
        <v>55</v>
      </c>
      <c r="J11" s="46" t="s">
        <v>56</v>
      </c>
      <c r="K11" s="45" t="s">
        <v>55</v>
      </c>
      <c r="L11" s="46" t="s">
        <v>56</v>
      </c>
      <c r="M11" s="45" t="s">
        <v>55</v>
      </c>
      <c r="N11" s="46" t="s">
        <v>56</v>
      </c>
    </row>
    <row r="12" spans="1:14" ht="15.75" x14ac:dyDescent="0.25">
      <c r="A12" s="47" t="s">
        <v>57</v>
      </c>
      <c r="B12" s="154">
        <v>2019</v>
      </c>
      <c r="C12" s="48">
        <f t="shared" ref="C12:D18" si="0">E12+G12+I12+K12+M12</f>
        <v>8742.9189999999999</v>
      </c>
      <c r="D12" s="48">
        <f t="shared" si="0"/>
        <v>7834.6580000000004</v>
      </c>
      <c r="E12" s="49">
        <f>'заходи-2019'!H27</f>
        <v>0</v>
      </c>
      <c r="F12" s="49">
        <v>0</v>
      </c>
      <c r="G12" s="49">
        <f>'заходи-2019'!J27</f>
        <v>0</v>
      </c>
      <c r="H12" s="49">
        <v>0</v>
      </c>
      <c r="I12" s="49">
        <f>'заходи-2019'!L27</f>
        <v>7669.3190000000004</v>
      </c>
      <c r="J12" s="49">
        <f>'заходи-2019'!M27</f>
        <v>7256.8940000000002</v>
      </c>
      <c r="K12" s="48">
        <f>'заходи-2019'!N27</f>
        <v>1073.5999999999999</v>
      </c>
      <c r="L12" s="48">
        <f>'заходи-2019'!O27</f>
        <v>577.76400000000001</v>
      </c>
      <c r="M12" s="49">
        <f>'заходи-2019'!P27</f>
        <v>0</v>
      </c>
      <c r="N12" s="49">
        <v>0</v>
      </c>
    </row>
    <row r="13" spans="1:14" ht="15.75" hidden="1" x14ac:dyDescent="0.25">
      <c r="A13" s="47" t="s">
        <v>58</v>
      </c>
      <c r="B13" s="155"/>
      <c r="C13" s="48">
        <f t="shared" si="0"/>
        <v>0</v>
      </c>
      <c r="D13" s="48">
        <f t="shared" si="0"/>
        <v>0</v>
      </c>
      <c r="E13" s="49">
        <f>SUM(E12:E12)</f>
        <v>0</v>
      </c>
      <c r="F13" s="49">
        <f>SUM(F12:F12)</f>
        <v>0</v>
      </c>
      <c r="G13" s="49">
        <f>SUM(G12:G12)</f>
        <v>0</v>
      </c>
      <c r="H13" s="49">
        <f>SUM(H12:H12)</f>
        <v>0</v>
      </c>
      <c r="I13" s="49">
        <v>0</v>
      </c>
      <c r="J13" s="49">
        <f>'[1] теплопостачання '!L21</f>
        <v>0</v>
      </c>
      <c r="K13" s="49">
        <v>0</v>
      </c>
      <c r="L13" s="48">
        <v>0</v>
      </c>
      <c r="M13" s="49">
        <f>SUM(M12:M12)</f>
        <v>0</v>
      </c>
      <c r="N13" s="49">
        <v>0</v>
      </c>
    </row>
    <row r="14" spans="1:14" ht="27" customHeight="1" x14ac:dyDescent="0.25">
      <c r="A14" s="63" t="s">
        <v>62</v>
      </c>
      <c r="B14" s="155"/>
      <c r="C14" s="48">
        <f t="shared" si="0"/>
        <v>1121.18</v>
      </c>
      <c r="D14" s="48">
        <f t="shared" si="0"/>
        <v>892.91300000000001</v>
      </c>
      <c r="E14" s="48">
        <f>'заходи-2019'!H32</f>
        <v>0</v>
      </c>
      <c r="F14" s="48">
        <f>'заходи-2019'!I32</f>
        <v>0</v>
      </c>
      <c r="G14" s="48">
        <f>'заходи-2019'!J32</f>
        <v>0</v>
      </c>
      <c r="H14" s="48">
        <f>'заходи-2019'!K32</f>
        <v>0</v>
      </c>
      <c r="I14" s="49">
        <f>'заходи-2019'!L32</f>
        <v>901.08</v>
      </c>
      <c r="J14" s="49">
        <f>'заходи-2019'!M32</f>
        <v>663.346</v>
      </c>
      <c r="K14" s="49">
        <f>'заходи-2019'!N32</f>
        <v>220.1</v>
      </c>
      <c r="L14" s="48">
        <f>'заходи-2019'!O32</f>
        <v>229.56700000000001</v>
      </c>
      <c r="M14" s="48">
        <f>'заходи-2019'!P32</f>
        <v>0</v>
      </c>
      <c r="N14" s="48">
        <f>'заходи-2019'!Q32</f>
        <v>0</v>
      </c>
    </row>
    <row r="15" spans="1:14" ht="15.75" x14ac:dyDescent="0.25">
      <c r="A15" s="47" t="s">
        <v>59</v>
      </c>
      <c r="B15" s="155"/>
      <c r="C15" s="48">
        <f t="shared" si="0"/>
        <v>13322.093000000001</v>
      </c>
      <c r="D15" s="48">
        <f t="shared" si="0"/>
        <v>14190.898000000001</v>
      </c>
      <c r="E15" s="50">
        <f>'заходи-2019'!H11</f>
        <v>0</v>
      </c>
      <c r="F15" s="50">
        <f>'заходи-2019'!I11</f>
        <v>0</v>
      </c>
      <c r="G15" s="50">
        <f>'заходи-2019'!J11</f>
        <v>0</v>
      </c>
      <c r="H15" s="50">
        <f>'заходи-2019'!K11</f>
        <v>0</v>
      </c>
      <c r="I15" s="49">
        <f>'заходи-2019'!L11</f>
        <v>8149.6330000000007</v>
      </c>
      <c r="J15" s="49">
        <f>'заходи-2019'!M11</f>
        <v>8128.49</v>
      </c>
      <c r="K15" s="49">
        <f>'заходи-2019'!N11</f>
        <v>5162.46</v>
      </c>
      <c r="L15" s="49">
        <f>'заходи-2019'!O11</f>
        <v>6062.4080000000004</v>
      </c>
      <c r="M15" s="48">
        <f>'заходи-2019'!P11</f>
        <v>10</v>
      </c>
      <c r="N15" s="48">
        <f>'заходи-2019'!Q11</f>
        <v>0</v>
      </c>
    </row>
    <row r="16" spans="1:14" ht="15.75" x14ac:dyDescent="0.25">
      <c r="A16" s="47" t="s">
        <v>162</v>
      </c>
      <c r="B16" s="155"/>
      <c r="C16" s="48">
        <f t="shared" si="0"/>
        <v>15</v>
      </c>
      <c r="D16" s="48">
        <f t="shared" si="0"/>
        <v>0</v>
      </c>
      <c r="E16" s="50">
        <f>'заходи-2019'!H24</f>
        <v>0</v>
      </c>
      <c r="F16" s="50">
        <f>'заходи-2019'!I24</f>
        <v>0</v>
      </c>
      <c r="G16" s="50">
        <f>'заходи-2019'!J24</f>
        <v>0</v>
      </c>
      <c r="H16" s="50">
        <f>'заходи-2019'!K24</f>
        <v>0</v>
      </c>
      <c r="I16" s="49">
        <f>'заходи-2019'!L24</f>
        <v>0</v>
      </c>
      <c r="J16" s="49">
        <f>'заходи-2019'!M24</f>
        <v>0</v>
      </c>
      <c r="K16" s="49">
        <f>'заходи-2019'!N24</f>
        <v>15</v>
      </c>
      <c r="L16" s="49">
        <f>'заходи-2019'!O24</f>
        <v>0</v>
      </c>
      <c r="M16" s="48">
        <f>'заходи-2019'!P24</f>
        <v>0</v>
      </c>
      <c r="N16" s="48">
        <f>'заходи-2019'!Q24</f>
        <v>0</v>
      </c>
    </row>
    <row r="17" spans="1:14" ht="15.75" x14ac:dyDescent="0.25">
      <c r="A17" s="47" t="s">
        <v>60</v>
      </c>
      <c r="B17" s="155"/>
      <c r="C17" s="48">
        <f t="shared" si="0"/>
        <v>31256.955999999995</v>
      </c>
      <c r="D17" s="48">
        <f t="shared" si="0"/>
        <v>30627.471000000001</v>
      </c>
      <c r="E17" s="50">
        <f>'заходи-2019'!H37</f>
        <v>0</v>
      </c>
      <c r="F17" s="50">
        <f>'заходи-2019'!I37</f>
        <v>0</v>
      </c>
      <c r="G17" s="48">
        <f>'заходи-2019'!J37</f>
        <v>0</v>
      </c>
      <c r="H17" s="48">
        <f>'заходи-2019'!K37</f>
        <v>0</v>
      </c>
      <c r="I17" s="49">
        <f>'заходи-2019'!L37</f>
        <v>31256.955999999995</v>
      </c>
      <c r="J17" s="49">
        <f>'заходи-2019'!M37</f>
        <v>30627.471000000001</v>
      </c>
      <c r="K17" s="48">
        <f>'заходи-2019'!N37</f>
        <v>0</v>
      </c>
      <c r="L17" s="48">
        <f>'заходи-2019'!O37</f>
        <v>0</v>
      </c>
      <c r="M17" s="48">
        <f>'заходи-2019'!P37</f>
        <v>0</v>
      </c>
      <c r="N17" s="48">
        <f>'заходи-2019'!Q37</f>
        <v>0</v>
      </c>
    </row>
    <row r="18" spans="1:14" ht="15.75" x14ac:dyDescent="0.25">
      <c r="A18" s="47" t="s">
        <v>61</v>
      </c>
      <c r="B18" s="155"/>
      <c r="C18" s="48">
        <f t="shared" si="0"/>
        <v>1150</v>
      </c>
      <c r="D18" s="48">
        <f t="shared" si="0"/>
        <v>1149.049</v>
      </c>
      <c r="E18" s="50">
        <f>'заходи-2019'!H80</f>
        <v>0</v>
      </c>
      <c r="F18" s="50">
        <f>'заходи-2019'!I80</f>
        <v>0</v>
      </c>
      <c r="G18" s="48">
        <f>'заходи-2019'!J80</f>
        <v>0</v>
      </c>
      <c r="H18" s="48">
        <f>'заходи-2019'!K80</f>
        <v>0</v>
      </c>
      <c r="I18" s="49">
        <f>'заходи-2019'!L80</f>
        <v>1150</v>
      </c>
      <c r="J18" s="49">
        <f>'заходи-2019'!M80</f>
        <v>1149.049</v>
      </c>
      <c r="K18" s="48">
        <f>'заходи-2019'!N80</f>
        <v>0</v>
      </c>
      <c r="L18" s="48">
        <f>'заходи-2019'!O80</f>
        <v>0</v>
      </c>
      <c r="M18" s="48">
        <f>'заходи-2019'!P80</f>
        <v>0</v>
      </c>
      <c r="N18" s="48">
        <f>'заходи-2019'!Q80</f>
        <v>0</v>
      </c>
    </row>
    <row r="19" spans="1:14" ht="15.75" x14ac:dyDescent="0.25">
      <c r="A19" s="51" t="s">
        <v>32</v>
      </c>
      <c r="B19" s="156"/>
      <c r="C19" s="52">
        <f t="shared" ref="C19:L19" si="1">SUM(C12:C18)</f>
        <v>55608.148000000001</v>
      </c>
      <c r="D19" s="52">
        <f t="shared" si="1"/>
        <v>54694.989000000001</v>
      </c>
      <c r="E19" s="52">
        <f t="shared" si="1"/>
        <v>0</v>
      </c>
      <c r="F19" s="52">
        <f t="shared" si="1"/>
        <v>0</v>
      </c>
      <c r="G19" s="52">
        <f t="shared" si="1"/>
        <v>0</v>
      </c>
      <c r="H19" s="52">
        <f t="shared" si="1"/>
        <v>0</v>
      </c>
      <c r="I19" s="52">
        <f t="shared" si="1"/>
        <v>49126.987999999998</v>
      </c>
      <c r="J19" s="52">
        <f t="shared" si="1"/>
        <v>47825.25</v>
      </c>
      <c r="K19" s="52">
        <f t="shared" si="1"/>
        <v>6471.16</v>
      </c>
      <c r="L19" s="52">
        <f t="shared" si="1"/>
        <v>6869.7390000000005</v>
      </c>
      <c r="M19" s="52">
        <f>SUM(M12:M18)</f>
        <v>10</v>
      </c>
      <c r="N19" s="52">
        <f>SUM(N12:N18)</f>
        <v>0</v>
      </c>
    </row>
    <row r="20" spans="1:14" x14ac:dyDescent="0.25">
      <c r="A20" s="122"/>
      <c r="B20" s="55"/>
      <c r="C20" s="56"/>
      <c r="D20" s="56"/>
      <c r="E20" s="56"/>
      <c r="F20" s="56"/>
      <c r="G20" s="56"/>
      <c r="H20" s="56"/>
      <c r="I20" s="56"/>
      <c r="J20" s="56"/>
      <c r="K20" s="57"/>
      <c r="L20" s="58"/>
      <c r="M20" s="56"/>
      <c r="N20" s="54"/>
    </row>
    <row r="21" spans="1:14" x14ac:dyDescent="0.25">
      <c r="A21" s="122"/>
      <c r="B21" s="151" t="s">
        <v>195</v>
      </c>
      <c r="C21" s="151"/>
      <c r="D21" s="151"/>
      <c r="E21" s="151"/>
      <c r="F21" s="151"/>
      <c r="G21" s="151"/>
      <c r="H21" s="151"/>
      <c r="I21" s="151"/>
      <c r="J21" s="151"/>
      <c r="K21" s="151"/>
      <c r="L21" s="58"/>
      <c r="M21" s="56"/>
      <c r="N21" s="54"/>
    </row>
    <row r="22" spans="1:14" x14ac:dyDescent="0.25">
      <c r="A22" s="153" t="s">
        <v>193</v>
      </c>
      <c r="B22" s="153"/>
      <c r="C22" s="153"/>
      <c r="D22" s="153"/>
      <c r="E22" s="153"/>
      <c r="F22" s="153"/>
      <c r="G22" s="153"/>
      <c r="H22" s="153"/>
      <c r="I22" s="153"/>
      <c r="J22" s="153"/>
      <c r="K22" s="153"/>
      <c r="L22" s="153"/>
      <c r="M22" s="153"/>
      <c r="N22" s="54"/>
    </row>
    <row r="23" spans="1:14" x14ac:dyDescent="0.25">
      <c r="A23" s="53"/>
      <c r="B23" s="55"/>
      <c r="C23" s="56"/>
      <c r="D23" s="56"/>
      <c r="E23" s="56"/>
      <c r="F23" s="56"/>
      <c r="G23" s="56"/>
      <c r="H23" s="56"/>
      <c r="I23" s="56"/>
      <c r="J23" s="56"/>
      <c r="K23" s="57"/>
      <c r="L23" s="58"/>
      <c r="M23" s="56"/>
      <c r="N23" s="54"/>
    </row>
    <row r="24" spans="1:14" x14ac:dyDescent="0.25">
      <c r="A24" s="53"/>
      <c r="B24" s="55"/>
      <c r="C24" s="56"/>
      <c r="D24" s="56"/>
      <c r="E24" s="56"/>
      <c r="F24" s="56"/>
      <c r="G24" s="56"/>
      <c r="H24" s="56"/>
      <c r="I24" s="56"/>
      <c r="J24" s="56"/>
      <c r="K24" s="57"/>
      <c r="L24" s="58"/>
      <c r="M24" s="56"/>
      <c r="N24" s="54"/>
    </row>
    <row r="25" spans="1:14" x14ac:dyDescent="0.25">
      <c r="A25" s="123"/>
      <c r="B25" s="124"/>
      <c r="C25" s="125"/>
      <c r="D25" s="125"/>
      <c r="E25" s="125"/>
      <c r="F25" s="125"/>
      <c r="G25" s="125"/>
      <c r="H25" s="125"/>
      <c r="I25" s="125"/>
      <c r="J25" s="125"/>
      <c r="K25" s="126"/>
      <c r="L25" s="127"/>
      <c r="M25" s="125"/>
      <c r="N25" s="128"/>
    </row>
    <row r="26" spans="1:14" x14ac:dyDescent="0.25">
      <c r="A26" s="123"/>
      <c r="B26" s="124"/>
      <c r="C26" s="125"/>
      <c r="D26" s="125"/>
      <c r="E26" s="125"/>
      <c r="F26" s="125"/>
      <c r="G26" s="125"/>
      <c r="H26" s="125"/>
      <c r="I26" s="125"/>
      <c r="J26" s="125"/>
      <c r="K26" s="126"/>
      <c r="L26" s="127"/>
      <c r="M26" s="125"/>
      <c r="N26" s="128"/>
    </row>
    <row r="27" spans="1:14" x14ac:dyDescent="0.25">
      <c r="A27" s="123"/>
      <c r="B27" s="124"/>
      <c r="C27" s="125"/>
      <c r="D27" s="125"/>
      <c r="E27" s="125"/>
      <c r="F27" s="125"/>
      <c r="G27" s="125"/>
      <c r="H27" s="125"/>
      <c r="I27" s="125"/>
      <c r="J27" s="125"/>
      <c r="K27" s="126"/>
      <c r="L27" s="127"/>
      <c r="M27" s="125"/>
      <c r="N27" s="128"/>
    </row>
    <row r="28" spans="1:14" x14ac:dyDescent="0.25">
      <c r="A28" s="123"/>
      <c r="B28" s="124"/>
      <c r="C28" s="125"/>
      <c r="D28" s="125"/>
      <c r="E28" s="125"/>
      <c r="F28" s="125"/>
      <c r="G28" s="125"/>
      <c r="H28" s="125"/>
      <c r="I28" s="125"/>
      <c r="J28" s="125"/>
      <c r="K28" s="126"/>
      <c r="L28" s="127"/>
      <c r="M28" s="125"/>
      <c r="N28" s="128"/>
    </row>
    <row r="29" spans="1:14" x14ac:dyDescent="0.25">
      <c r="A29" s="123"/>
      <c r="B29" s="124"/>
      <c r="C29" s="125"/>
      <c r="D29" s="125"/>
      <c r="E29" s="125"/>
      <c r="F29" s="125"/>
      <c r="G29" s="125"/>
      <c r="H29" s="125"/>
      <c r="I29" s="125"/>
      <c r="J29" s="125"/>
      <c r="K29" s="126"/>
      <c r="L29" s="127"/>
      <c r="M29" s="125"/>
      <c r="N29" s="128"/>
    </row>
    <row r="30" spans="1:14" x14ac:dyDescent="0.25">
      <c r="A30" s="123"/>
      <c r="B30" s="124"/>
      <c r="C30" s="125"/>
      <c r="D30" s="125"/>
      <c r="E30" s="125"/>
      <c r="F30" s="125"/>
      <c r="G30" s="125"/>
      <c r="H30" s="125"/>
      <c r="I30" s="125"/>
      <c r="J30" s="125"/>
      <c r="K30" s="126"/>
      <c r="L30" s="127"/>
      <c r="M30" s="125"/>
      <c r="N30" s="128"/>
    </row>
    <row r="31" spans="1:14" x14ac:dyDescent="0.25">
      <c r="A31" s="123"/>
      <c r="B31" s="124"/>
      <c r="C31" s="125"/>
      <c r="D31" s="125"/>
      <c r="E31" s="125"/>
      <c r="F31" s="125"/>
      <c r="G31" s="125"/>
      <c r="H31" s="125"/>
      <c r="I31" s="125"/>
      <c r="J31" s="125"/>
      <c r="K31" s="126"/>
      <c r="L31" s="127"/>
      <c r="M31" s="125"/>
      <c r="N31" s="128"/>
    </row>
    <row r="32" spans="1:14" x14ac:dyDescent="0.25">
      <c r="A32" s="123"/>
      <c r="B32" s="124"/>
      <c r="C32" s="125"/>
      <c r="D32" s="125"/>
      <c r="E32" s="125"/>
      <c r="F32" s="125"/>
      <c r="G32" s="125"/>
      <c r="H32" s="125"/>
      <c r="I32" s="125"/>
      <c r="J32" s="125"/>
      <c r="K32" s="126"/>
      <c r="L32" s="127"/>
      <c r="M32" s="125"/>
      <c r="N32" s="128"/>
    </row>
    <row r="33" spans="1:14" x14ac:dyDescent="0.25">
      <c r="A33" s="123"/>
      <c r="B33" s="124"/>
      <c r="C33" s="125"/>
      <c r="D33" s="125"/>
      <c r="E33" s="125"/>
      <c r="F33" s="125"/>
      <c r="G33" s="125"/>
      <c r="H33" s="125"/>
      <c r="I33" s="125"/>
      <c r="J33" s="125"/>
      <c r="K33" s="126"/>
      <c r="L33" s="127"/>
      <c r="M33" s="125"/>
      <c r="N33" s="128"/>
    </row>
    <row r="34" spans="1:14" x14ac:dyDescent="0.25">
      <c r="A34" s="123"/>
      <c r="B34" s="124"/>
      <c r="C34" s="125"/>
      <c r="D34" s="125"/>
      <c r="E34" s="125"/>
      <c r="F34" s="125"/>
      <c r="G34" s="125"/>
      <c r="H34" s="125"/>
      <c r="I34" s="125"/>
      <c r="J34" s="125"/>
      <c r="K34" s="126"/>
      <c r="L34" s="127"/>
      <c r="M34" s="125"/>
      <c r="N34" s="128"/>
    </row>
    <row r="35" spans="1:14" x14ac:dyDescent="0.25">
      <c r="A35" s="123"/>
      <c r="B35" s="124"/>
      <c r="C35" s="125"/>
      <c r="D35" s="125"/>
      <c r="E35" s="125"/>
      <c r="F35" s="125"/>
      <c r="G35" s="125"/>
      <c r="H35" s="125"/>
      <c r="I35" s="125"/>
      <c r="J35" s="125"/>
      <c r="K35" s="126"/>
      <c r="L35" s="127"/>
      <c r="M35" s="125"/>
      <c r="N35" s="128"/>
    </row>
    <row r="36" spans="1:14" x14ac:dyDescent="0.25">
      <c r="A36" s="123"/>
      <c r="B36" s="124"/>
      <c r="C36" s="125"/>
      <c r="D36" s="125"/>
      <c r="E36" s="125"/>
      <c r="F36" s="125"/>
      <c r="G36" s="125"/>
      <c r="H36" s="125"/>
      <c r="I36" s="125"/>
      <c r="J36" s="125"/>
      <c r="K36" s="126"/>
      <c r="L36" s="127"/>
      <c r="M36" s="125"/>
      <c r="N36" s="128"/>
    </row>
    <row r="37" spans="1:14" x14ac:dyDescent="0.25">
      <c r="A37" s="123"/>
      <c r="B37" s="124"/>
      <c r="C37" s="125"/>
      <c r="D37" s="125"/>
      <c r="E37" s="125"/>
      <c r="F37" s="125"/>
      <c r="G37" s="125"/>
      <c r="H37" s="125"/>
      <c r="I37" s="125"/>
      <c r="J37" s="125"/>
      <c r="K37" s="126"/>
      <c r="L37" s="127"/>
      <c r="M37" s="125"/>
      <c r="N37" s="128"/>
    </row>
    <row r="38" spans="1:14" x14ac:dyDescent="0.25">
      <c r="A38" s="123"/>
      <c r="B38" s="124"/>
      <c r="C38" s="125"/>
      <c r="D38" s="125"/>
      <c r="E38" s="125"/>
      <c r="F38" s="125"/>
      <c r="G38" s="125"/>
      <c r="H38" s="125"/>
      <c r="I38" s="125"/>
      <c r="J38" s="125"/>
      <c r="K38" s="126"/>
      <c r="L38" s="127"/>
      <c r="M38" s="125"/>
      <c r="N38" s="128"/>
    </row>
    <row r="39" spans="1:14" x14ac:dyDescent="0.25">
      <c r="A39" s="123"/>
      <c r="B39" s="124"/>
      <c r="C39" s="125"/>
      <c r="D39" s="125"/>
      <c r="E39" s="125"/>
      <c r="F39" s="125"/>
      <c r="G39" s="125"/>
      <c r="H39" s="125"/>
      <c r="I39" s="125"/>
      <c r="J39" s="125"/>
      <c r="K39" s="126"/>
      <c r="L39" s="127"/>
      <c r="M39" s="125"/>
      <c r="N39" s="128"/>
    </row>
    <row r="40" spans="1:14" x14ac:dyDescent="0.25">
      <c r="A40" s="53"/>
      <c r="B40" s="55"/>
      <c r="C40" s="56"/>
      <c r="D40" s="56"/>
      <c r="E40" s="56"/>
      <c r="F40" s="56"/>
      <c r="G40" s="56"/>
      <c r="H40" s="56"/>
      <c r="I40" s="56"/>
      <c r="J40" s="56"/>
      <c r="K40" s="57"/>
      <c r="L40" s="58"/>
      <c r="M40" s="56"/>
      <c r="N40" s="54"/>
    </row>
    <row r="41" spans="1:14" x14ac:dyDescent="0.25">
      <c r="A41" s="53"/>
      <c r="B41" s="55"/>
      <c r="C41" s="56"/>
      <c r="D41" s="56"/>
      <c r="E41" s="56"/>
      <c r="F41" s="56"/>
      <c r="G41" s="56"/>
      <c r="H41" s="56"/>
      <c r="I41" s="56"/>
      <c r="J41" s="56"/>
      <c r="K41" s="57"/>
      <c r="L41" s="58"/>
      <c r="M41" s="56"/>
      <c r="N41" s="54"/>
    </row>
    <row r="42" spans="1:14" x14ac:dyDescent="0.25">
      <c r="A42" s="53"/>
      <c r="B42" s="55"/>
      <c r="C42" s="56"/>
      <c r="D42" s="56"/>
      <c r="E42" s="56"/>
      <c r="F42" s="56"/>
      <c r="G42" s="56"/>
      <c r="H42" s="56"/>
      <c r="I42" s="56"/>
      <c r="J42" s="56"/>
      <c r="K42" s="57"/>
      <c r="L42" s="58"/>
      <c r="M42" s="56"/>
      <c r="N42" s="54"/>
    </row>
    <row r="43" spans="1:14" x14ac:dyDescent="0.25">
      <c r="A43" s="53"/>
      <c r="B43" s="55"/>
      <c r="C43" s="56"/>
      <c r="D43" s="56"/>
      <c r="E43" s="56"/>
      <c r="F43" s="56"/>
      <c r="G43" s="56"/>
      <c r="H43" s="56"/>
      <c r="I43" s="56"/>
      <c r="J43" s="56"/>
      <c r="K43" s="57"/>
      <c r="L43" s="58"/>
      <c r="M43" s="56"/>
      <c r="N43" s="54"/>
    </row>
    <row r="44" spans="1:14" x14ac:dyDescent="0.25">
      <c r="B44" s="59"/>
      <c r="C44" s="60"/>
      <c r="D44" s="60"/>
      <c r="E44" s="60"/>
      <c r="F44" s="60"/>
      <c r="G44" s="60"/>
      <c r="H44" s="60"/>
      <c r="I44" s="60"/>
      <c r="J44" s="60"/>
      <c r="K44" s="61"/>
      <c r="L44" s="62"/>
      <c r="M44" s="60"/>
      <c r="N44" s="54"/>
    </row>
    <row r="45" spans="1:14" x14ac:dyDescent="0.25">
      <c r="B45" s="59"/>
      <c r="C45" s="60"/>
      <c r="D45" s="60"/>
      <c r="E45" s="60"/>
      <c r="F45" s="60"/>
      <c r="G45" s="60"/>
      <c r="H45" s="60"/>
      <c r="I45" s="60"/>
      <c r="J45" s="60"/>
      <c r="K45" s="61"/>
      <c r="L45" s="62"/>
      <c r="M45" s="60"/>
      <c r="N45" s="54"/>
    </row>
    <row r="46" spans="1:14" x14ac:dyDescent="0.25">
      <c r="B46" s="59"/>
      <c r="C46" s="60"/>
      <c r="D46" s="60"/>
      <c r="E46" s="60"/>
      <c r="F46" s="60"/>
      <c r="G46" s="60"/>
      <c r="H46" s="60"/>
      <c r="I46" s="60"/>
      <c r="J46" s="60"/>
      <c r="K46" s="61"/>
      <c r="L46" s="62"/>
      <c r="M46" s="60"/>
      <c r="N46" s="54"/>
    </row>
    <row r="47" spans="1:14" x14ac:dyDescent="0.25">
      <c r="B47" s="59"/>
      <c r="C47" s="60"/>
      <c r="D47" s="60"/>
      <c r="E47" s="60"/>
      <c r="F47" s="60"/>
      <c r="G47" s="60"/>
      <c r="H47" s="60"/>
      <c r="I47" s="60"/>
      <c r="J47" s="60"/>
      <c r="K47" s="61"/>
      <c r="L47" s="62"/>
      <c r="M47" s="60"/>
      <c r="N47" s="54"/>
    </row>
    <row r="48" spans="1:14" x14ac:dyDescent="0.25">
      <c r="B48" s="59"/>
      <c r="C48" s="60"/>
      <c r="D48" s="60"/>
      <c r="E48" s="60"/>
      <c r="F48" s="60"/>
      <c r="G48" s="60"/>
      <c r="H48" s="60"/>
      <c r="I48" s="60"/>
      <c r="J48" s="60"/>
      <c r="K48" s="61"/>
      <c r="L48" s="62"/>
      <c r="M48" s="60"/>
      <c r="N48" s="54"/>
    </row>
    <row r="49" spans="2:14" x14ac:dyDescent="0.25">
      <c r="B49" s="59"/>
      <c r="C49" s="60"/>
      <c r="D49" s="60"/>
      <c r="E49" s="60"/>
      <c r="F49" s="60"/>
      <c r="G49" s="60"/>
      <c r="H49" s="60"/>
      <c r="I49" s="60"/>
      <c r="J49" s="60"/>
      <c r="K49" s="61"/>
      <c r="L49" s="62"/>
      <c r="M49" s="60"/>
      <c r="N49" s="54"/>
    </row>
    <row r="50" spans="2:14" x14ac:dyDescent="0.25">
      <c r="B50" s="59"/>
      <c r="C50" s="60"/>
      <c r="D50" s="60"/>
      <c r="E50" s="60"/>
      <c r="F50" s="60"/>
      <c r="G50" s="60"/>
      <c r="H50" s="60"/>
      <c r="I50" s="60"/>
      <c r="J50" s="60"/>
      <c r="K50" s="61"/>
      <c r="L50" s="62"/>
      <c r="M50" s="60"/>
      <c r="N50" s="54"/>
    </row>
  </sheetData>
  <mergeCells count="18">
    <mergeCell ref="C8:D10"/>
    <mergeCell ref="E8:N8"/>
    <mergeCell ref="E9:F10"/>
    <mergeCell ref="G9:J9"/>
    <mergeCell ref="K9:L10"/>
    <mergeCell ref="M9:N10"/>
    <mergeCell ref="G10:H10"/>
    <mergeCell ref="I10:J10"/>
    <mergeCell ref="B21:K21"/>
    <mergeCell ref="J2:N2"/>
    <mergeCell ref="A22:M22"/>
    <mergeCell ref="B12:B19"/>
    <mergeCell ref="A3:N3"/>
    <mergeCell ref="A4:N4"/>
    <mergeCell ref="A5:N5"/>
    <mergeCell ref="A7:A11"/>
    <mergeCell ref="B7:B11"/>
    <mergeCell ref="C7:N7"/>
  </mergeCells>
  <printOptions horizontalCentered="1"/>
  <pageMargins left="0.11811023622047245" right="0.11811023622047245" top="0.78740157480314965" bottom="0.59055118110236227" header="0" footer="0"/>
  <pageSetup paperSize="9" scale="80" orientation="landscape" useFirstPageNumber="1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5"/>
  <sheetViews>
    <sheetView showWhiteSpace="0" topLeftCell="A78" zoomScale="80" zoomScaleNormal="80" zoomScaleSheetLayoutView="100" workbookViewId="0">
      <selection activeCell="C84" sqref="C84:S84"/>
    </sheetView>
  </sheetViews>
  <sheetFormatPr defaultRowHeight="15" x14ac:dyDescent="0.25"/>
  <cols>
    <col min="1" max="1" width="11.7109375" style="18" customWidth="1"/>
    <col min="2" max="2" width="7.28515625" style="19" customWidth="1"/>
    <col min="3" max="3" width="27.42578125" style="28" customWidth="1"/>
    <col min="4" max="4" width="5.7109375" style="18" customWidth="1"/>
    <col min="5" max="5" width="12.42578125" style="18" customWidth="1"/>
    <col min="6" max="6" width="10" style="18" customWidth="1"/>
    <col min="7" max="7" width="11" style="18" customWidth="1"/>
    <col min="8" max="8" width="8.42578125" style="18" customWidth="1"/>
    <col min="9" max="9" width="7.140625" style="18" customWidth="1"/>
    <col min="10" max="10" width="8.42578125" style="18" customWidth="1"/>
    <col min="11" max="11" width="6.7109375" style="18" customWidth="1"/>
    <col min="12" max="12" width="11.7109375" style="18" customWidth="1"/>
    <col min="13" max="13" width="10.85546875" style="18" customWidth="1"/>
    <col min="14" max="14" width="10.28515625" style="18" customWidth="1"/>
    <col min="15" max="15" width="9.7109375" style="18" customWidth="1"/>
    <col min="16" max="16" width="7.85546875" style="18" customWidth="1"/>
    <col min="17" max="17" width="6.42578125" style="18" customWidth="1"/>
    <col min="18" max="18" width="6.7109375" style="22" customWidth="1"/>
    <col min="19" max="19" width="9.42578125" style="22" customWidth="1"/>
    <col min="20" max="20" width="9.140625" style="23" customWidth="1"/>
    <col min="21" max="16384" width="9.140625" style="18"/>
  </cols>
  <sheetData>
    <row r="1" spans="1:23" s="2" customFormat="1" ht="60.75" customHeight="1" x14ac:dyDescent="0.25">
      <c r="B1" s="14"/>
      <c r="C1" s="27"/>
      <c r="P1" s="191" t="s">
        <v>189</v>
      </c>
      <c r="Q1" s="191"/>
      <c r="R1" s="191"/>
      <c r="S1" s="191"/>
      <c r="T1" s="191"/>
    </row>
    <row r="2" spans="1:23" s="2" customFormat="1" ht="38.25" customHeight="1" x14ac:dyDescent="0.3">
      <c r="A2" s="199" t="s">
        <v>191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3"/>
      <c r="V2" s="3"/>
      <c r="W2" s="3"/>
    </row>
    <row r="3" spans="1:23" s="2" customFormat="1" ht="15" customHeight="1" x14ac:dyDescent="0.25">
      <c r="A3" s="171" t="s">
        <v>64</v>
      </c>
      <c r="B3" s="171" t="s">
        <v>16</v>
      </c>
      <c r="C3" s="171" t="s">
        <v>0</v>
      </c>
      <c r="D3" s="171" t="s">
        <v>183</v>
      </c>
      <c r="E3" s="171" t="s">
        <v>1</v>
      </c>
      <c r="F3" s="180" t="s">
        <v>2</v>
      </c>
      <c r="G3" s="181"/>
      <c r="H3" s="181"/>
      <c r="I3" s="181"/>
      <c r="J3" s="181"/>
      <c r="K3" s="181"/>
      <c r="L3" s="181"/>
      <c r="M3" s="181"/>
      <c r="N3" s="181"/>
      <c r="O3" s="181"/>
      <c r="P3" s="181"/>
      <c r="Q3" s="182"/>
      <c r="R3" s="193" t="s">
        <v>8</v>
      </c>
      <c r="S3" s="193"/>
      <c r="T3" s="193"/>
    </row>
    <row r="4" spans="1:23" s="2" customFormat="1" x14ac:dyDescent="0.25">
      <c r="A4" s="172"/>
      <c r="B4" s="172"/>
      <c r="C4" s="172"/>
      <c r="D4" s="172"/>
      <c r="E4" s="172"/>
      <c r="F4" s="174" t="s">
        <v>4</v>
      </c>
      <c r="G4" s="175"/>
      <c r="H4" s="183" t="s">
        <v>3</v>
      </c>
      <c r="I4" s="184"/>
      <c r="J4" s="184"/>
      <c r="K4" s="184"/>
      <c r="L4" s="184"/>
      <c r="M4" s="184"/>
      <c r="N4" s="184"/>
      <c r="O4" s="184"/>
      <c r="P4" s="184"/>
      <c r="Q4" s="185"/>
      <c r="R4" s="193"/>
      <c r="S4" s="193"/>
      <c r="T4" s="193"/>
    </row>
    <row r="5" spans="1:23" s="2" customFormat="1" ht="15" customHeight="1" x14ac:dyDescent="0.25">
      <c r="A5" s="172"/>
      <c r="B5" s="172"/>
      <c r="C5" s="172"/>
      <c r="D5" s="172"/>
      <c r="E5" s="172"/>
      <c r="F5" s="176"/>
      <c r="G5" s="177"/>
      <c r="H5" s="187" t="s">
        <v>11</v>
      </c>
      <c r="I5" s="188"/>
      <c r="J5" s="180" t="s">
        <v>5</v>
      </c>
      <c r="K5" s="181"/>
      <c r="L5" s="181"/>
      <c r="M5" s="182"/>
      <c r="N5" s="187" t="s">
        <v>13</v>
      </c>
      <c r="O5" s="188"/>
      <c r="P5" s="187" t="s">
        <v>7</v>
      </c>
      <c r="Q5" s="188"/>
      <c r="R5" s="171" t="s">
        <v>15</v>
      </c>
      <c r="S5" s="187" t="s">
        <v>14</v>
      </c>
      <c r="T5" s="188"/>
    </row>
    <row r="6" spans="1:23" s="2" customFormat="1" ht="71.25" customHeight="1" x14ac:dyDescent="0.25">
      <c r="A6" s="172"/>
      <c r="B6" s="172"/>
      <c r="C6" s="172"/>
      <c r="D6" s="172"/>
      <c r="E6" s="173"/>
      <c r="F6" s="178"/>
      <c r="G6" s="179"/>
      <c r="H6" s="189"/>
      <c r="I6" s="190"/>
      <c r="J6" s="200" t="s">
        <v>12</v>
      </c>
      <c r="K6" s="201"/>
      <c r="L6" s="200" t="s">
        <v>6</v>
      </c>
      <c r="M6" s="201"/>
      <c r="N6" s="189"/>
      <c r="O6" s="190"/>
      <c r="P6" s="189"/>
      <c r="Q6" s="190"/>
      <c r="R6" s="172"/>
      <c r="S6" s="189"/>
      <c r="T6" s="190"/>
    </row>
    <row r="7" spans="1:23" s="2" customFormat="1" x14ac:dyDescent="0.25">
      <c r="A7" s="173"/>
      <c r="B7" s="173"/>
      <c r="C7" s="173"/>
      <c r="D7" s="173"/>
      <c r="E7" s="98"/>
      <c r="F7" s="94" t="s">
        <v>165</v>
      </c>
      <c r="G7" s="95" t="s">
        <v>56</v>
      </c>
      <c r="H7" s="94" t="s">
        <v>165</v>
      </c>
      <c r="I7" s="95" t="s">
        <v>56</v>
      </c>
      <c r="J7" s="94" t="s">
        <v>165</v>
      </c>
      <c r="K7" s="95" t="s">
        <v>56</v>
      </c>
      <c r="L7" s="94" t="s">
        <v>165</v>
      </c>
      <c r="M7" s="95" t="s">
        <v>56</v>
      </c>
      <c r="N7" s="94" t="s">
        <v>165</v>
      </c>
      <c r="O7" s="95" t="s">
        <v>56</v>
      </c>
      <c r="P7" s="94" t="s">
        <v>165</v>
      </c>
      <c r="Q7" s="95" t="s">
        <v>56</v>
      </c>
      <c r="R7" s="173"/>
      <c r="S7" s="94" t="s">
        <v>165</v>
      </c>
      <c r="T7" s="95" t="s">
        <v>56</v>
      </c>
    </row>
    <row r="8" spans="1:23" s="35" customFormat="1" ht="14.25" customHeight="1" x14ac:dyDescent="0.25">
      <c r="A8" s="7">
        <v>1</v>
      </c>
      <c r="B8" s="7">
        <v>2</v>
      </c>
      <c r="C8" s="4">
        <v>3</v>
      </c>
      <c r="D8" s="7">
        <v>4</v>
      </c>
      <c r="E8" s="7">
        <v>5</v>
      </c>
      <c r="F8" s="7">
        <v>6</v>
      </c>
      <c r="G8" s="7">
        <v>7</v>
      </c>
      <c r="H8" s="7">
        <v>8</v>
      </c>
      <c r="I8" s="7">
        <v>9</v>
      </c>
      <c r="J8" s="7">
        <v>10</v>
      </c>
      <c r="K8" s="7">
        <v>11</v>
      </c>
      <c r="L8" s="7">
        <v>12</v>
      </c>
      <c r="M8" s="7">
        <v>13</v>
      </c>
      <c r="N8" s="7">
        <v>14</v>
      </c>
      <c r="O8" s="7">
        <v>15</v>
      </c>
      <c r="P8" s="7">
        <v>16</v>
      </c>
      <c r="Q8" s="7">
        <v>17</v>
      </c>
      <c r="R8" s="7">
        <v>18</v>
      </c>
      <c r="S8" s="7">
        <v>19</v>
      </c>
      <c r="T8" s="7">
        <v>20</v>
      </c>
    </row>
    <row r="9" spans="1:23" s="35" customFormat="1" hidden="1" x14ac:dyDescent="0.25">
      <c r="A9" s="180" t="s">
        <v>66</v>
      </c>
      <c r="B9" s="181"/>
      <c r="C9" s="181"/>
      <c r="D9" s="181"/>
      <c r="E9" s="181"/>
      <c r="F9" s="181"/>
      <c r="G9" s="181"/>
      <c r="H9" s="181"/>
      <c r="I9" s="181"/>
      <c r="J9" s="181"/>
      <c r="K9" s="181"/>
      <c r="L9" s="181"/>
      <c r="M9" s="181"/>
      <c r="N9" s="181"/>
      <c r="O9" s="181"/>
      <c r="P9" s="181"/>
      <c r="Q9" s="181"/>
      <c r="R9" s="181"/>
      <c r="S9" s="97"/>
      <c r="T9" s="64"/>
    </row>
    <row r="10" spans="1:23" s="8" customFormat="1" ht="15" customHeight="1" x14ac:dyDescent="0.2">
      <c r="A10" s="196" t="s">
        <v>65</v>
      </c>
      <c r="B10" s="196"/>
      <c r="C10" s="196"/>
      <c r="D10" s="196"/>
      <c r="E10" s="196"/>
      <c r="F10" s="196"/>
      <c r="G10" s="196"/>
      <c r="H10" s="196"/>
      <c r="I10" s="196"/>
      <c r="J10" s="196"/>
      <c r="K10" s="196"/>
      <c r="L10" s="196"/>
      <c r="M10" s="196"/>
      <c r="N10" s="196"/>
      <c r="O10" s="196"/>
      <c r="P10" s="196"/>
      <c r="Q10" s="196"/>
      <c r="R10" s="196"/>
      <c r="S10" s="196"/>
      <c r="T10" s="196"/>
    </row>
    <row r="11" spans="1:23" s="13" customFormat="1" ht="69.75" customHeight="1" x14ac:dyDescent="0.25">
      <c r="A11" s="194" t="s">
        <v>63</v>
      </c>
      <c r="B11" s="5">
        <v>1</v>
      </c>
      <c r="C11" s="72" t="s">
        <v>67</v>
      </c>
      <c r="D11" s="73"/>
      <c r="E11" s="73"/>
      <c r="F11" s="101">
        <f t="shared" ref="F11:Q11" si="0">F12+F18+F19+F20+F21+F23</f>
        <v>13322.092999999999</v>
      </c>
      <c r="G11" s="117">
        <f t="shared" si="0"/>
        <v>14190.897999999999</v>
      </c>
      <c r="H11" s="76">
        <f t="shared" si="0"/>
        <v>0</v>
      </c>
      <c r="I11" s="76">
        <f t="shared" si="0"/>
        <v>0</v>
      </c>
      <c r="J11" s="76">
        <f t="shared" si="0"/>
        <v>0</v>
      </c>
      <c r="K11" s="76">
        <f t="shared" si="0"/>
        <v>0</v>
      </c>
      <c r="L11" s="76">
        <f t="shared" si="0"/>
        <v>8149.6330000000007</v>
      </c>
      <c r="M11" s="101">
        <f t="shared" si="0"/>
        <v>8128.49</v>
      </c>
      <c r="N11" s="76">
        <f t="shared" si="0"/>
        <v>5162.46</v>
      </c>
      <c r="O11" s="105">
        <f t="shared" si="0"/>
        <v>6062.4080000000004</v>
      </c>
      <c r="P11" s="76">
        <f t="shared" si="0"/>
        <v>10</v>
      </c>
      <c r="Q11" s="76">
        <f t="shared" si="0"/>
        <v>0</v>
      </c>
      <c r="R11" s="73"/>
      <c r="S11" s="73"/>
      <c r="T11" s="73"/>
    </row>
    <row r="12" spans="1:23" s="13" customFormat="1" ht="50.25" customHeight="1" x14ac:dyDescent="0.25">
      <c r="A12" s="195"/>
      <c r="B12" s="65" t="s">
        <v>18</v>
      </c>
      <c r="C12" s="86" t="s">
        <v>68</v>
      </c>
      <c r="D12" s="5"/>
      <c r="E12" s="5"/>
      <c r="F12" s="99">
        <f t="shared" ref="F12:Q12" si="1">F13+F17</f>
        <v>3410.0820000000003</v>
      </c>
      <c r="G12" s="104">
        <f t="shared" si="1"/>
        <v>3410.0810000000001</v>
      </c>
      <c r="H12" s="37">
        <f t="shared" si="1"/>
        <v>0</v>
      </c>
      <c r="I12" s="37">
        <f t="shared" si="1"/>
        <v>0</v>
      </c>
      <c r="J12" s="37">
        <f t="shared" si="1"/>
        <v>0</v>
      </c>
      <c r="K12" s="37">
        <f t="shared" si="1"/>
        <v>0</v>
      </c>
      <c r="L12" s="37">
        <f t="shared" si="1"/>
        <v>3410.0820000000003</v>
      </c>
      <c r="M12" s="99">
        <f t="shared" si="1"/>
        <v>3410.0810000000001</v>
      </c>
      <c r="N12" s="37">
        <f t="shared" si="1"/>
        <v>0</v>
      </c>
      <c r="O12" s="37">
        <f t="shared" si="1"/>
        <v>0</v>
      </c>
      <c r="P12" s="37">
        <f t="shared" si="1"/>
        <v>0</v>
      </c>
      <c r="Q12" s="37">
        <f t="shared" si="1"/>
        <v>0</v>
      </c>
      <c r="R12" s="5"/>
      <c r="S12" s="5"/>
      <c r="T12" s="5"/>
    </row>
    <row r="13" spans="1:23" s="13" customFormat="1" ht="75" customHeight="1" x14ac:dyDescent="0.25">
      <c r="A13" s="195"/>
      <c r="B13" s="65" t="s">
        <v>69</v>
      </c>
      <c r="C13" s="86" t="s">
        <v>70</v>
      </c>
      <c r="D13" s="5"/>
      <c r="E13" s="5"/>
      <c r="F13" s="99">
        <f>F14+F15+F16</f>
        <v>3410.0820000000003</v>
      </c>
      <c r="G13" s="104">
        <f t="shared" ref="G13:Q13" si="2">G14+G15+G16</f>
        <v>3410.0810000000001</v>
      </c>
      <c r="H13" s="99">
        <f t="shared" si="2"/>
        <v>0</v>
      </c>
      <c r="I13" s="99">
        <f t="shared" si="2"/>
        <v>0</v>
      </c>
      <c r="J13" s="99">
        <f t="shared" si="2"/>
        <v>0</v>
      </c>
      <c r="K13" s="99">
        <f t="shared" si="2"/>
        <v>0</v>
      </c>
      <c r="L13" s="99">
        <f t="shared" si="2"/>
        <v>3410.0820000000003</v>
      </c>
      <c r="M13" s="99">
        <f t="shared" si="2"/>
        <v>3410.0810000000001</v>
      </c>
      <c r="N13" s="99">
        <f t="shared" si="2"/>
        <v>0</v>
      </c>
      <c r="O13" s="99">
        <f t="shared" si="2"/>
        <v>0</v>
      </c>
      <c r="P13" s="99">
        <f t="shared" si="2"/>
        <v>0</v>
      </c>
      <c r="Q13" s="99">
        <f t="shared" si="2"/>
        <v>0</v>
      </c>
      <c r="R13" s="5"/>
      <c r="S13" s="5"/>
      <c r="T13" s="5"/>
    </row>
    <row r="14" spans="1:23" s="132" customFormat="1" ht="87.75" customHeight="1" x14ac:dyDescent="0.25">
      <c r="A14" s="195"/>
      <c r="B14" s="31" t="s">
        <v>74</v>
      </c>
      <c r="C14" s="129" t="s">
        <v>35</v>
      </c>
      <c r="D14" s="31">
        <v>2019</v>
      </c>
      <c r="E14" s="31" t="s">
        <v>29</v>
      </c>
      <c r="F14" s="130">
        <f t="shared" ref="F14:G16" si="3">H14+J14+L14+N14+P14</f>
        <v>1280.9179999999999</v>
      </c>
      <c r="G14" s="131">
        <f t="shared" si="3"/>
        <v>1280.9169999999999</v>
      </c>
      <c r="H14" s="34"/>
      <c r="I14" s="34"/>
      <c r="J14" s="34"/>
      <c r="K14" s="34"/>
      <c r="L14" s="130">
        <v>1280.9179999999999</v>
      </c>
      <c r="M14" s="130">
        <v>1280.9169999999999</v>
      </c>
      <c r="N14" s="130"/>
      <c r="O14" s="130"/>
      <c r="P14" s="31"/>
      <c r="Q14" s="31"/>
      <c r="R14" s="30"/>
      <c r="S14" s="30"/>
      <c r="T14" s="31"/>
    </row>
    <row r="15" spans="1:23" s="132" customFormat="1" ht="67.5" customHeight="1" x14ac:dyDescent="0.25">
      <c r="A15" s="195"/>
      <c r="B15" s="31" t="s">
        <v>171</v>
      </c>
      <c r="C15" s="129" t="s">
        <v>36</v>
      </c>
      <c r="D15" s="31">
        <v>2019</v>
      </c>
      <c r="E15" s="31" t="s">
        <v>29</v>
      </c>
      <c r="F15" s="130">
        <f t="shared" si="3"/>
        <v>730.21400000000006</v>
      </c>
      <c r="G15" s="130">
        <f t="shared" si="3"/>
        <v>730.21400000000006</v>
      </c>
      <c r="H15" s="34"/>
      <c r="I15" s="34"/>
      <c r="J15" s="34"/>
      <c r="K15" s="34"/>
      <c r="L15" s="130">
        <v>730.21400000000006</v>
      </c>
      <c r="M15" s="130">
        <v>730.21400000000006</v>
      </c>
      <c r="N15" s="130"/>
      <c r="O15" s="130"/>
      <c r="P15" s="31"/>
      <c r="Q15" s="31"/>
      <c r="R15" s="30"/>
      <c r="S15" s="30"/>
      <c r="T15" s="31"/>
    </row>
    <row r="16" spans="1:23" s="132" customFormat="1" ht="70.5" customHeight="1" x14ac:dyDescent="0.25">
      <c r="A16" s="195"/>
      <c r="B16" s="31" t="s">
        <v>75</v>
      </c>
      <c r="C16" s="129" t="s">
        <v>172</v>
      </c>
      <c r="D16" s="31">
        <v>2019</v>
      </c>
      <c r="E16" s="31" t="s">
        <v>29</v>
      </c>
      <c r="F16" s="130">
        <f t="shared" si="3"/>
        <v>1398.95</v>
      </c>
      <c r="G16" s="133">
        <f t="shared" si="3"/>
        <v>1398.95</v>
      </c>
      <c r="H16" s="34"/>
      <c r="I16" s="34"/>
      <c r="J16" s="34"/>
      <c r="K16" s="34"/>
      <c r="L16" s="130">
        <v>1398.95</v>
      </c>
      <c r="M16" s="130">
        <v>1398.95</v>
      </c>
      <c r="N16" s="130"/>
      <c r="O16" s="130"/>
      <c r="P16" s="31"/>
      <c r="Q16" s="31"/>
      <c r="R16" s="30"/>
      <c r="S16" s="30"/>
      <c r="T16" s="31"/>
    </row>
    <row r="17" spans="1:20" s="132" customFormat="1" ht="63.75" customHeight="1" x14ac:dyDescent="0.25">
      <c r="A17" s="195"/>
      <c r="B17" s="134" t="s">
        <v>71</v>
      </c>
      <c r="C17" s="66" t="s">
        <v>72</v>
      </c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</row>
    <row r="18" spans="1:20" s="132" customFormat="1" ht="72" customHeight="1" x14ac:dyDescent="0.25">
      <c r="A18" s="195"/>
      <c r="B18" s="135" t="s">
        <v>19</v>
      </c>
      <c r="C18" s="129" t="s">
        <v>40</v>
      </c>
      <c r="D18" s="31">
        <v>2019</v>
      </c>
      <c r="E18" s="31" t="s">
        <v>186</v>
      </c>
      <c r="F18" s="136">
        <f>H18+J18+L18+N18+P18</f>
        <v>9652.48</v>
      </c>
      <c r="G18" s="131">
        <f>I18+K18+M18+O18+Q18</f>
        <v>10541.117</v>
      </c>
      <c r="H18" s="34"/>
      <c r="I18" s="34"/>
      <c r="J18" s="34"/>
      <c r="K18" s="34"/>
      <c r="L18" s="130">
        <v>4490.0200000000004</v>
      </c>
      <c r="M18" s="130">
        <v>4478.7089999999998</v>
      </c>
      <c r="N18" s="130">
        <v>5162.46</v>
      </c>
      <c r="O18" s="131">
        <v>6062.4080000000004</v>
      </c>
      <c r="P18" s="31"/>
      <c r="Q18" s="31"/>
      <c r="R18" s="30" t="s">
        <v>27</v>
      </c>
      <c r="S18" s="31">
        <v>172</v>
      </c>
      <c r="T18" s="31"/>
    </row>
    <row r="19" spans="1:20" s="13" customFormat="1" ht="45" customHeight="1" x14ac:dyDescent="0.25">
      <c r="A19" s="195"/>
      <c r="B19" s="67" t="s">
        <v>20</v>
      </c>
      <c r="C19" s="66" t="s">
        <v>73</v>
      </c>
      <c r="D19" s="5"/>
      <c r="E19" s="5"/>
      <c r="F19" s="36"/>
      <c r="G19" s="36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</row>
    <row r="20" spans="1:20" s="13" customFormat="1" ht="63.75" customHeight="1" x14ac:dyDescent="0.25">
      <c r="A20" s="195"/>
      <c r="B20" s="67" t="s">
        <v>21</v>
      </c>
      <c r="C20" s="66" t="s">
        <v>175</v>
      </c>
      <c r="D20" s="10">
        <v>2019</v>
      </c>
      <c r="E20" s="10" t="s">
        <v>29</v>
      </c>
      <c r="F20" s="36">
        <f>H20+J20+L20+N20+P20</f>
        <v>36.4</v>
      </c>
      <c r="G20" s="36">
        <f>I20+K20+M20+O20+Q20</f>
        <v>26.4</v>
      </c>
      <c r="H20" s="10"/>
      <c r="I20" s="10"/>
      <c r="J20" s="10"/>
      <c r="K20" s="10"/>
      <c r="L20" s="38">
        <v>26.4</v>
      </c>
      <c r="M20" s="38">
        <v>26.4</v>
      </c>
      <c r="N20" s="5"/>
      <c r="O20" s="5"/>
      <c r="P20" s="38">
        <v>10</v>
      </c>
      <c r="Q20" s="38"/>
      <c r="R20" s="5"/>
      <c r="S20" s="5"/>
      <c r="T20" s="5"/>
    </row>
    <row r="21" spans="1:20" s="13" customFormat="1" ht="78" customHeight="1" x14ac:dyDescent="0.25">
      <c r="A21" s="195"/>
      <c r="B21" s="67" t="s">
        <v>22</v>
      </c>
      <c r="C21" s="66" t="s">
        <v>192</v>
      </c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</row>
    <row r="22" spans="1:20" s="13" customFormat="1" ht="74.25" customHeight="1" x14ac:dyDescent="0.25">
      <c r="A22" s="195"/>
      <c r="B22" s="67" t="s">
        <v>23</v>
      </c>
      <c r="C22" s="66" t="s">
        <v>181</v>
      </c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</row>
    <row r="23" spans="1:20" s="13" customFormat="1" ht="67.5" customHeight="1" x14ac:dyDescent="0.25">
      <c r="A23" s="195"/>
      <c r="B23" s="67" t="s">
        <v>142</v>
      </c>
      <c r="C23" s="66" t="s">
        <v>167</v>
      </c>
      <c r="D23" s="10">
        <v>2019</v>
      </c>
      <c r="E23" s="78" t="s">
        <v>29</v>
      </c>
      <c r="F23" s="38">
        <f t="shared" ref="F23:F33" si="4">H23+J23+L23+N23+P23</f>
        <v>223.131</v>
      </c>
      <c r="G23" s="38">
        <f t="shared" ref="G23:G33" si="5">I23+K23+M23+O23+Q23</f>
        <v>213.3</v>
      </c>
      <c r="H23" s="10"/>
      <c r="I23" s="10"/>
      <c r="J23" s="10"/>
      <c r="K23" s="10"/>
      <c r="L23" s="38">
        <v>223.131</v>
      </c>
      <c r="M23" s="38">
        <v>213.3</v>
      </c>
      <c r="N23" s="5"/>
      <c r="O23" s="5"/>
      <c r="P23" s="5"/>
      <c r="Q23" s="5"/>
      <c r="R23" s="5"/>
      <c r="S23" s="5"/>
      <c r="T23" s="5"/>
    </row>
    <row r="24" spans="1:20" s="13" customFormat="1" ht="88.5" customHeight="1" x14ac:dyDescent="0.25">
      <c r="A24" s="195"/>
      <c r="B24" s="5" t="s">
        <v>10</v>
      </c>
      <c r="C24" s="32" t="s">
        <v>76</v>
      </c>
      <c r="D24" s="5"/>
      <c r="E24" s="5"/>
      <c r="F24" s="37">
        <f t="shared" si="4"/>
        <v>15</v>
      </c>
      <c r="G24" s="37">
        <f t="shared" si="5"/>
        <v>0</v>
      </c>
      <c r="H24" s="37">
        <f t="shared" ref="H24:Q24" si="6">H25+H26</f>
        <v>0</v>
      </c>
      <c r="I24" s="37">
        <f t="shared" si="6"/>
        <v>0</v>
      </c>
      <c r="J24" s="37">
        <f t="shared" si="6"/>
        <v>0</v>
      </c>
      <c r="K24" s="37">
        <f t="shared" si="6"/>
        <v>0</v>
      </c>
      <c r="L24" s="37">
        <f t="shared" si="6"/>
        <v>0</v>
      </c>
      <c r="M24" s="37">
        <f t="shared" si="6"/>
        <v>0</v>
      </c>
      <c r="N24" s="37">
        <f t="shared" si="6"/>
        <v>15</v>
      </c>
      <c r="O24" s="37">
        <f t="shared" si="6"/>
        <v>0</v>
      </c>
      <c r="P24" s="37">
        <f t="shared" si="6"/>
        <v>0</v>
      </c>
      <c r="Q24" s="37">
        <f t="shared" si="6"/>
        <v>0</v>
      </c>
      <c r="R24" s="5"/>
      <c r="S24" s="5"/>
      <c r="T24" s="5"/>
    </row>
    <row r="25" spans="1:20" s="13" customFormat="1" ht="47.25" customHeight="1" x14ac:dyDescent="0.25">
      <c r="A25" s="195"/>
      <c r="B25" s="10" t="s">
        <v>77</v>
      </c>
      <c r="C25" s="68" t="s">
        <v>78</v>
      </c>
      <c r="D25" s="5"/>
      <c r="E25" s="5"/>
      <c r="F25" s="38">
        <f t="shared" si="4"/>
        <v>0</v>
      </c>
      <c r="G25" s="38">
        <f t="shared" si="5"/>
        <v>0</v>
      </c>
      <c r="H25" s="10"/>
      <c r="I25" s="10"/>
      <c r="J25" s="10"/>
      <c r="K25" s="10"/>
      <c r="L25" s="38"/>
      <c r="M25" s="38"/>
      <c r="N25" s="10"/>
      <c r="O25" s="5"/>
      <c r="P25" s="5"/>
      <c r="Q25" s="5"/>
      <c r="R25" s="5"/>
      <c r="S25" s="5"/>
      <c r="T25" s="5"/>
    </row>
    <row r="26" spans="1:20" s="13" customFormat="1" ht="63" customHeight="1" x14ac:dyDescent="0.25">
      <c r="A26" s="195"/>
      <c r="B26" s="10" t="s">
        <v>79</v>
      </c>
      <c r="C26" s="29" t="s">
        <v>80</v>
      </c>
      <c r="D26" s="5"/>
      <c r="E26" s="5"/>
      <c r="F26" s="38">
        <f t="shared" si="4"/>
        <v>15</v>
      </c>
      <c r="G26" s="38">
        <f t="shared" si="5"/>
        <v>0</v>
      </c>
      <c r="H26" s="10"/>
      <c r="I26" s="10"/>
      <c r="J26" s="10"/>
      <c r="K26" s="10"/>
      <c r="L26" s="10"/>
      <c r="M26" s="10"/>
      <c r="N26" s="38">
        <v>15</v>
      </c>
      <c r="O26" s="37"/>
      <c r="P26" s="5"/>
      <c r="Q26" s="5"/>
      <c r="R26" s="5"/>
      <c r="S26" s="5"/>
      <c r="T26" s="5"/>
    </row>
    <row r="27" spans="1:20" s="13" customFormat="1" ht="59.25" customHeight="1" x14ac:dyDescent="0.25">
      <c r="A27" s="195"/>
      <c r="B27" s="5" t="s">
        <v>17</v>
      </c>
      <c r="C27" s="32" t="s">
        <v>81</v>
      </c>
      <c r="D27" s="5"/>
      <c r="E27" s="5"/>
      <c r="F27" s="99">
        <f t="shared" si="4"/>
        <v>8742.9189999999999</v>
      </c>
      <c r="G27" s="104">
        <f t="shared" si="5"/>
        <v>7834.6580000000004</v>
      </c>
      <c r="H27" s="37">
        <f>SUM(H28:H31)</f>
        <v>0</v>
      </c>
      <c r="I27" s="37"/>
      <c r="J27" s="37">
        <f>SUM(J28:J31)</f>
        <v>0</v>
      </c>
      <c r="K27" s="37"/>
      <c r="L27" s="37">
        <f>SUM(L28:L31)</f>
        <v>7669.3190000000004</v>
      </c>
      <c r="M27" s="104">
        <f>M28+M29+M30+M31</f>
        <v>7256.8940000000002</v>
      </c>
      <c r="N27" s="99">
        <f>SUM(N28:N31)</f>
        <v>1073.5999999999999</v>
      </c>
      <c r="O27" s="99">
        <f>SUM(O28:O31)</f>
        <v>577.76400000000001</v>
      </c>
      <c r="P27" s="37">
        <f>P28+P31</f>
        <v>0</v>
      </c>
      <c r="Q27" s="37">
        <f>Q28+Q31</f>
        <v>0</v>
      </c>
      <c r="R27" s="5"/>
      <c r="S27" s="5"/>
      <c r="T27" s="5"/>
    </row>
    <row r="28" spans="1:20" s="132" customFormat="1" ht="78.75" customHeight="1" x14ac:dyDescent="0.25">
      <c r="A28" s="195"/>
      <c r="B28" s="75" t="s">
        <v>82</v>
      </c>
      <c r="C28" s="29" t="s">
        <v>178</v>
      </c>
      <c r="D28" s="75">
        <v>2019</v>
      </c>
      <c r="E28" s="31" t="s">
        <v>39</v>
      </c>
      <c r="F28" s="42">
        <f t="shared" si="4"/>
        <v>303.2</v>
      </c>
      <c r="G28" s="42">
        <f t="shared" si="5"/>
        <v>303.2</v>
      </c>
      <c r="H28" s="42"/>
      <c r="I28" s="42"/>
      <c r="J28" s="42"/>
      <c r="K28" s="42"/>
      <c r="L28" s="42"/>
      <c r="M28" s="42"/>
      <c r="N28" s="42">
        <v>303.2</v>
      </c>
      <c r="O28" s="42">
        <v>303.2</v>
      </c>
      <c r="P28" s="42"/>
      <c r="Q28" s="42"/>
      <c r="R28" s="30" t="s">
        <v>150</v>
      </c>
      <c r="S28" s="34">
        <v>186</v>
      </c>
      <c r="T28" s="136">
        <v>187.06</v>
      </c>
    </row>
    <row r="29" spans="1:20" s="132" customFormat="1" ht="33.75" customHeight="1" x14ac:dyDescent="0.25">
      <c r="A29" s="195"/>
      <c r="B29" s="75" t="s">
        <v>151</v>
      </c>
      <c r="C29" s="29" t="s">
        <v>157</v>
      </c>
      <c r="D29" s="75">
        <v>2019</v>
      </c>
      <c r="E29" s="31" t="s">
        <v>29</v>
      </c>
      <c r="F29" s="42">
        <f t="shared" si="4"/>
        <v>0</v>
      </c>
      <c r="G29" s="42">
        <f t="shared" si="5"/>
        <v>0</v>
      </c>
      <c r="H29" s="42"/>
      <c r="I29" s="42"/>
      <c r="J29" s="42"/>
      <c r="K29" s="42"/>
      <c r="L29" s="42">
        <v>0</v>
      </c>
      <c r="M29" s="42">
        <v>0</v>
      </c>
      <c r="N29" s="42"/>
      <c r="O29" s="42"/>
      <c r="P29" s="42"/>
      <c r="Q29" s="42"/>
      <c r="R29" s="30"/>
      <c r="S29" s="30"/>
      <c r="T29" s="34"/>
    </row>
    <row r="30" spans="1:20" s="132" customFormat="1" ht="79.5" customHeight="1" x14ac:dyDescent="0.25">
      <c r="A30" s="195"/>
      <c r="B30" s="75" t="s">
        <v>153</v>
      </c>
      <c r="C30" s="29" t="s">
        <v>182</v>
      </c>
      <c r="D30" s="75">
        <v>2019</v>
      </c>
      <c r="E30" s="31" t="s">
        <v>29</v>
      </c>
      <c r="F30" s="42">
        <f t="shared" si="4"/>
        <v>2375.2190000000001</v>
      </c>
      <c r="G30" s="137">
        <f t="shared" si="5"/>
        <v>2372.248</v>
      </c>
      <c r="H30" s="42"/>
      <c r="I30" s="42"/>
      <c r="J30" s="42"/>
      <c r="K30" s="42"/>
      <c r="L30" s="42">
        <v>2375.2190000000001</v>
      </c>
      <c r="M30" s="42">
        <v>2372.248</v>
      </c>
      <c r="N30" s="42"/>
      <c r="O30" s="42"/>
      <c r="P30" s="42"/>
      <c r="Q30" s="42"/>
      <c r="R30" s="30" t="s">
        <v>38</v>
      </c>
      <c r="S30" s="30"/>
      <c r="T30" s="34">
        <v>3210</v>
      </c>
    </row>
    <row r="31" spans="1:20" s="132" customFormat="1" ht="35.25" customHeight="1" x14ac:dyDescent="0.25">
      <c r="A31" s="195"/>
      <c r="B31" s="75" t="s">
        <v>156</v>
      </c>
      <c r="C31" s="29" t="s">
        <v>41</v>
      </c>
      <c r="D31" s="75">
        <v>2019</v>
      </c>
      <c r="E31" s="31" t="s">
        <v>152</v>
      </c>
      <c r="F31" s="42">
        <f t="shared" si="4"/>
        <v>6064.5</v>
      </c>
      <c r="G31" s="137">
        <f t="shared" si="5"/>
        <v>5159.21</v>
      </c>
      <c r="H31" s="42"/>
      <c r="I31" s="42"/>
      <c r="J31" s="42"/>
      <c r="K31" s="42"/>
      <c r="L31" s="42">
        <v>5294.1</v>
      </c>
      <c r="M31" s="42">
        <v>4884.6459999999997</v>
      </c>
      <c r="N31" s="42">
        <v>770.4</v>
      </c>
      <c r="O31" s="42">
        <v>274.56400000000002</v>
      </c>
      <c r="P31" s="42"/>
      <c r="Q31" s="42"/>
      <c r="R31" s="30" t="s">
        <v>150</v>
      </c>
      <c r="S31" s="34">
        <v>276</v>
      </c>
      <c r="T31" s="136" t="s">
        <v>188</v>
      </c>
    </row>
    <row r="32" spans="1:20" s="132" customFormat="1" ht="83.25" customHeight="1" x14ac:dyDescent="0.25">
      <c r="A32" s="195"/>
      <c r="B32" s="33" t="s">
        <v>33</v>
      </c>
      <c r="C32" s="32" t="s">
        <v>83</v>
      </c>
      <c r="D32" s="33"/>
      <c r="E32" s="33"/>
      <c r="F32" s="114">
        <f t="shared" si="4"/>
        <v>1121.18</v>
      </c>
      <c r="G32" s="114">
        <f t="shared" si="5"/>
        <v>892.91300000000001</v>
      </c>
      <c r="H32" s="41">
        <f t="shared" ref="H32:Q32" si="7">SUM(H33:H36)</f>
        <v>0</v>
      </c>
      <c r="I32" s="41">
        <f t="shared" si="7"/>
        <v>0</v>
      </c>
      <c r="J32" s="41">
        <f t="shared" si="7"/>
        <v>0</v>
      </c>
      <c r="K32" s="41">
        <f t="shared" si="7"/>
        <v>0</v>
      </c>
      <c r="L32" s="41">
        <f t="shared" si="7"/>
        <v>901.08</v>
      </c>
      <c r="M32" s="114">
        <f t="shared" si="7"/>
        <v>663.346</v>
      </c>
      <c r="N32" s="41">
        <f t="shared" si="7"/>
        <v>220.1</v>
      </c>
      <c r="O32" s="114">
        <f t="shared" si="7"/>
        <v>229.56700000000001</v>
      </c>
      <c r="P32" s="41">
        <f t="shared" si="7"/>
        <v>0</v>
      </c>
      <c r="Q32" s="41">
        <f t="shared" si="7"/>
        <v>0</v>
      </c>
      <c r="R32" s="33"/>
      <c r="S32" s="33"/>
      <c r="T32" s="33"/>
    </row>
    <row r="33" spans="1:20" s="132" customFormat="1" ht="75.75" customHeight="1" x14ac:dyDescent="0.25">
      <c r="A33" s="195"/>
      <c r="B33" s="138" t="s">
        <v>24</v>
      </c>
      <c r="C33" s="29" t="s">
        <v>173</v>
      </c>
      <c r="D33" s="75">
        <v>2019</v>
      </c>
      <c r="E33" s="39" t="s">
        <v>42</v>
      </c>
      <c r="F33" s="42">
        <f t="shared" si="4"/>
        <v>703.1</v>
      </c>
      <c r="G33" s="42">
        <f t="shared" si="5"/>
        <v>476.02</v>
      </c>
      <c r="H33" s="139"/>
      <c r="I33" s="139"/>
      <c r="J33" s="139"/>
      <c r="K33" s="139"/>
      <c r="L33" s="139">
        <v>483</v>
      </c>
      <c r="M33" s="139">
        <v>246.453</v>
      </c>
      <c r="N33" s="139">
        <v>220.1</v>
      </c>
      <c r="O33" s="139">
        <v>229.56700000000001</v>
      </c>
      <c r="P33" s="75"/>
      <c r="Q33" s="75"/>
      <c r="R33" s="31" t="s">
        <v>38</v>
      </c>
      <c r="S33" s="31">
        <v>750</v>
      </c>
      <c r="T33" s="31">
        <v>1225.9000000000001</v>
      </c>
    </row>
    <row r="34" spans="1:20" s="132" customFormat="1" ht="80.25" customHeight="1" x14ac:dyDescent="0.25">
      <c r="A34" s="195"/>
      <c r="B34" s="138" t="s">
        <v>145</v>
      </c>
      <c r="C34" s="29" t="s">
        <v>155</v>
      </c>
      <c r="D34" s="75">
        <v>2019</v>
      </c>
      <c r="E34" s="31" t="s">
        <v>29</v>
      </c>
      <c r="F34" s="42">
        <f t="shared" ref="F34:G37" si="8">H34+J34+L34+N34+P34</f>
        <v>344.18</v>
      </c>
      <c r="G34" s="42">
        <f>I34+K34+M34+O34+Q34</f>
        <v>342.99299999999999</v>
      </c>
      <c r="H34" s="139"/>
      <c r="I34" s="139"/>
      <c r="J34" s="139"/>
      <c r="K34" s="139"/>
      <c r="L34" s="139">
        <v>344.18</v>
      </c>
      <c r="M34" s="139">
        <v>342.99299999999999</v>
      </c>
      <c r="N34" s="139"/>
      <c r="O34" s="139"/>
      <c r="P34" s="75"/>
      <c r="Q34" s="75"/>
      <c r="R34" s="31"/>
      <c r="S34" s="31"/>
      <c r="T34" s="31"/>
    </row>
    <row r="35" spans="1:20" s="132" customFormat="1" ht="36" customHeight="1" x14ac:dyDescent="0.25">
      <c r="A35" s="195"/>
      <c r="B35" s="138" t="s">
        <v>147</v>
      </c>
      <c r="C35" s="29" t="s">
        <v>146</v>
      </c>
      <c r="D35" s="75">
        <v>2019</v>
      </c>
      <c r="E35" s="31" t="s">
        <v>29</v>
      </c>
      <c r="F35" s="42">
        <f t="shared" si="8"/>
        <v>48.79</v>
      </c>
      <c r="G35" s="42">
        <f>I35+K35+M35+O35+Q35</f>
        <v>48.79</v>
      </c>
      <c r="H35" s="139"/>
      <c r="I35" s="139"/>
      <c r="J35" s="139"/>
      <c r="K35" s="139"/>
      <c r="L35" s="139">
        <v>48.79</v>
      </c>
      <c r="M35" s="139">
        <v>48.79</v>
      </c>
      <c r="N35" s="139"/>
      <c r="O35" s="139"/>
      <c r="P35" s="75"/>
      <c r="Q35" s="75"/>
      <c r="R35" s="31" t="s">
        <v>27</v>
      </c>
      <c r="S35" s="31">
        <v>5</v>
      </c>
      <c r="T35" s="31"/>
    </row>
    <row r="36" spans="1:20" s="132" customFormat="1" ht="33" customHeight="1" x14ac:dyDescent="0.25">
      <c r="A36" s="195"/>
      <c r="B36" s="138" t="s">
        <v>154</v>
      </c>
      <c r="C36" s="29" t="s">
        <v>148</v>
      </c>
      <c r="D36" s="75">
        <v>2019</v>
      </c>
      <c r="E36" s="31" t="s">
        <v>29</v>
      </c>
      <c r="F36" s="137">
        <f t="shared" si="8"/>
        <v>25.11</v>
      </c>
      <c r="G36" s="42">
        <f>I36+K36+M36+O36+Q36</f>
        <v>25.11</v>
      </c>
      <c r="H36" s="139"/>
      <c r="I36" s="139"/>
      <c r="J36" s="139"/>
      <c r="K36" s="139"/>
      <c r="L36" s="139">
        <v>25.11</v>
      </c>
      <c r="M36" s="139">
        <v>25.11</v>
      </c>
      <c r="N36" s="139"/>
      <c r="O36" s="139"/>
      <c r="P36" s="75"/>
      <c r="Q36" s="75"/>
      <c r="R36" s="31"/>
      <c r="S36" s="31"/>
      <c r="T36" s="31"/>
    </row>
    <row r="37" spans="1:20" s="13" customFormat="1" ht="32.25" customHeight="1" x14ac:dyDescent="0.25">
      <c r="A37" s="195"/>
      <c r="B37" s="5" t="s">
        <v>34</v>
      </c>
      <c r="C37" s="32" t="s">
        <v>84</v>
      </c>
      <c r="D37" s="5"/>
      <c r="E37" s="5"/>
      <c r="F37" s="113">
        <f t="shared" si="8"/>
        <v>31256.955999999995</v>
      </c>
      <c r="G37" s="112">
        <f t="shared" si="8"/>
        <v>30627.471000000001</v>
      </c>
      <c r="H37" s="37">
        <f t="shared" ref="H37:Q37" si="9">H38+H45+H47+H52+H53+H55+H62+H68+H69</f>
        <v>0</v>
      </c>
      <c r="I37" s="37">
        <f t="shared" si="9"/>
        <v>0</v>
      </c>
      <c r="J37" s="37">
        <f t="shared" si="9"/>
        <v>0</v>
      </c>
      <c r="K37" s="37">
        <f t="shared" si="9"/>
        <v>0</v>
      </c>
      <c r="L37" s="100">
        <f t="shared" si="9"/>
        <v>31256.955999999995</v>
      </c>
      <c r="M37" s="100">
        <f t="shared" si="9"/>
        <v>30627.471000000001</v>
      </c>
      <c r="N37" s="37">
        <f t="shared" si="9"/>
        <v>0</v>
      </c>
      <c r="O37" s="37">
        <f t="shared" si="9"/>
        <v>0</v>
      </c>
      <c r="P37" s="37">
        <f t="shared" si="9"/>
        <v>0</v>
      </c>
      <c r="Q37" s="37">
        <f t="shared" si="9"/>
        <v>0</v>
      </c>
      <c r="R37" s="5"/>
      <c r="S37" s="5"/>
      <c r="T37" s="5"/>
    </row>
    <row r="38" spans="1:20" s="13" customFormat="1" ht="63.75" customHeight="1" x14ac:dyDescent="0.25">
      <c r="A38" s="195"/>
      <c r="B38" s="5" t="s">
        <v>85</v>
      </c>
      <c r="C38" s="147" t="s">
        <v>86</v>
      </c>
      <c r="D38" s="5"/>
      <c r="E38" s="5"/>
      <c r="F38" s="100">
        <f t="shared" ref="F38:Q38" si="10">SUM(F39:F44)</f>
        <v>10238.754000000001</v>
      </c>
      <c r="G38" s="112">
        <f t="shared" si="10"/>
        <v>10155.06</v>
      </c>
      <c r="H38" s="37">
        <f t="shared" si="10"/>
        <v>0</v>
      </c>
      <c r="I38" s="37">
        <f t="shared" si="10"/>
        <v>0</v>
      </c>
      <c r="J38" s="37">
        <f t="shared" si="10"/>
        <v>0</v>
      </c>
      <c r="K38" s="37">
        <f t="shared" si="10"/>
        <v>0</v>
      </c>
      <c r="L38" s="99">
        <f t="shared" si="10"/>
        <v>10238.754000000001</v>
      </c>
      <c r="M38" s="104">
        <f t="shared" si="10"/>
        <v>10155.06</v>
      </c>
      <c r="N38" s="37">
        <f t="shared" si="10"/>
        <v>0</v>
      </c>
      <c r="O38" s="37">
        <f t="shared" si="10"/>
        <v>0</v>
      </c>
      <c r="P38" s="37">
        <f t="shared" si="10"/>
        <v>0</v>
      </c>
      <c r="Q38" s="37">
        <f t="shared" si="10"/>
        <v>0</v>
      </c>
      <c r="R38" s="5"/>
      <c r="S38" s="5"/>
      <c r="T38" s="5"/>
    </row>
    <row r="39" spans="1:20" s="132" customFormat="1" ht="62.25" customHeight="1" x14ac:dyDescent="0.25">
      <c r="A39" s="195"/>
      <c r="B39" s="140" t="s">
        <v>87</v>
      </c>
      <c r="C39" s="29" t="s">
        <v>44</v>
      </c>
      <c r="D39" s="39">
        <v>2019</v>
      </c>
      <c r="E39" s="40" t="s">
        <v>29</v>
      </c>
      <c r="F39" s="42">
        <f>H39+J39+L39+N39+P39</f>
        <v>4635.0010000000002</v>
      </c>
      <c r="G39" s="137">
        <f>I39+K39+M39+O39+Q39</f>
        <v>4635.0010000000002</v>
      </c>
      <c r="H39" s="42"/>
      <c r="I39" s="42"/>
      <c r="J39" s="42"/>
      <c r="K39" s="42"/>
      <c r="L39" s="42">
        <v>4635.0010000000002</v>
      </c>
      <c r="M39" s="137">
        <v>4635.0010000000002</v>
      </c>
      <c r="N39" s="42"/>
      <c r="O39" s="42"/>
      <c r="P39" s="42"/>
      <c r="Q39" s="42"/>
      <c r="R39" s="30" t="s">
        <v>31</v>
      </c>
      <c r="S39" s="34">
        <v>9780</v>
      </c>
      <c r="T39" s="34">
        <v>9801.2000000000007</v>
      </c>
    </row>
    <row r="40" spans="1:20" s="132" customFormat="1" ht="50.25" customHeight="1" x14ac:dyDescent="0.25">
      <c r="A40" s="195"/>
      <c r="B40" s="140" t="s">
        <v>88</v>
      </c>
      <c r="C40" s="29" t="s">
        <v>132</v>
      </c>
      <c r="D40" s="39">
        <v>2019</v>
      </c>
      <c r="E40" s="40" t="s">
        <v>29</v>
      </c>
      <c r="F40" s="42">
        <f t="shared" ref="F40:G77" si="11">H40+J40+L40+N40+P40</f>
        <v>724.95899999999995</v>
      </c>
      <c r="G40" s="137">
        <f>I40+K40+M40+O40+Q40</f>
        <v>724.95899999999995</v>
      </c>
      <c r="H40" s="42"/>
      <c r="I40" s="42"/>
      <c r="J40" s="42"/>
      <c r="K40" s="42"/>
      <c r="L40" s="42">
        <v>724.95899999999995</v>
      </c>
      <c r="M40" s="42">
        <v>724.95899999999995</v>
      </c>
      <c r="N40" s="42"/>
      <c r="O40" s="42"/>
      <c r="P40" s="42"/>
      <c r="Q40" s="42"/>
      <c r="R40" s="30" t="s">
        <v>31</v>
      </c>
      <c r="S40" s="34">
        <v>6000</v>
      </c>
      <c r="T40" s="34">
        <v>5688</v>
      </c>
    </row>
    <row r="41" spans="1:20" s="132" customFormat="1" ht="60" customHeight="1" x14ac:dyDescent="0.25">
      <c r="A41" s="195"/>
      <c r="B41" s="140" t="s">
        <v>89</v>
      </c>
      <c r="C41" s="29" t="s">
        <v>133</v>
      </c>
      <c r="D41" s="39">
        <v>2019</v>
      </c>
      <c r="E41" s="40" t="s">
        <v>29</v>
      </c>
      <c r="F41" s="42">
        <f t="shared" si="11"/>
        <v>174</v>
      </c>
      <c r="G41" s="42">
        <f t="shared" si="11"/>
        <v>174</v>
      </c>
      <c r="H41" s="42"/>
      <c r="I41" s="42"/>
      <c r="J41" s="42"/>
      <c r="K41" s="42"/>
      <c r="L41" s="42">
        <v>174</v>
      </c>
      <c r="M41" s="42">
        <v>174</v>
      </c>
      <c r="N41" s="42"/>
      <c r="O41" s="42"/>
      <c r="P41" s="42"/>
      <c r="Q41" s="42"/>
      <c r="R41" s="30" t="s">
        <v>31</v>
      </c>
      <c r="S41" s="30"/>
      <c r="T41" s="136">
        <v>579.36</v>
      </c>
    </row>
    <row r="42" spans="1:20" s="132" customFormat="1" ht="75" customHeight="1" x14ac:dyDescent="0.25">
      <c r="A42" s="195"/>
      <c r="B42" s="140" t="s">
        <v>160</v>
      </c>
      <c r="C42" s="29" t="s">
        <v>164</v>
      </c>
      <c r="D42" s="39">
        <v>2019</v>
      </c>
      <c r="E42" s="40" t="s">
        <v>29</v>
      </c>
      <c r="F42" s="42">
        <f t="shared" si="11"/>
        <v>3578.931</v>
      </c>
      <c r="G42" s="137">
        <f t="shared" si="11"/>
        <v>3578.931</v>
      </c>
      <c r="H42" s="42"/>
      <c r="I42" s="42"/>
      <c r="J42" s="42"/>
      <c r="K42" s="42"/>
      <c r="L42" s="42">
        <v>3578.931</v>
      </c>
      <c r="M42" s="42">
        <v>3578.931</v>
      </c>
      <c r="N42" s="42"/>
      <c r="O42" s="42"/>
      <c r="P42" s="42"/>
      <c r="Q42" s="42"/>
      <c r="R42" s="30" t="s">
        <v>31</v>
      </c>
      <c r="S42" s="30"/>
      <c r="T42" s="34">
        <v>1632</v>
      </c>
    </row>
    <row r="43" spans="1:20" s="132" customFormat="1" ht="48" customHeight="1" x14ac:dyDescent="0.25">
      <c r="A43" s="195"/>
      <c r="B43" s="140" t="s">
        <v>163</v>
      </c>
      <c r="C43" s="29" t="s">
        <v>187</v>
      </c>
      <c r="D43" s="39">
        <v>2019</v>
      </c>
      <c r="E43" s="40" t="s">
        <v>29</v>
      </c>
      <c r="F43" s="42">
        <f t="shared" si="11"/>
        <v>637.63599999999997</v>
      </c>
      <c r="G43" s="42">
        <f t="shared" si="11"/>
        <v>553.94200000000001</v>
      </c>
      <c r="H43" s="42"/>
      <c r="I43" s="42"/>
      <c r="J43" s="42"/>
      <c r="K43" s="42"/>
      <c r="L43" s="42">
        <v>637.63599999999997</v>
      </c>
      <c r="M43" s="42">
        <v>553.94200000000001</v>
      </c>
      <c r="N43" s="42"/>
      <c r="O43" s="42"/>
      <c r="P43" s="42"/>
      <c r="Q43" s="42"/>
      <c r="R43" s="30" t="s">
        <v>31</v>
      </c>
      <c r="S43" s="30"/>
      <c r="T43" s="34">
        <v>396</v>
      </c>
    </row>
    <row r="44" spans="1:20" s="132" customFormat="1" ht="124.5" customHeight="1" x14ac:dyDescent="0.25">
      <c r="A44" s="195"/>
      <c r="B44" s="140" t="s">
        <v>174</v>
      </c>
      <c r="C44" s="29" t="s">
        <v>161</v>
      </c>
      <c r="D44" s="39">
        <v>2019</v>
      </c>
      <c r="E44" s="40" t="s">
        <v>29</v>
      </c>
      <c r="F44" s="42">
        <f t="shared" si="11"/>
        <v>488.22699999999998</v>
      </c>
      <c r="G44" s="42">
        <f t="shared" si="11"/>
        <v>488.22699999999998</v>
      </c>
      <c r="H44" s="42"/>
      <c r="I44" s="42"/>
      <c r="J44" s="42"/>
      <c r="K44" s="42"/>
      <c r="L44" s="42">
        <v>488.22699999999998</v>
      </c>
      <c r="M44" s="42">
        <v>488.22699999999998</v>
      </c>
      <c r="N44" s="42"/>
      <c r="O44" s="42"/>
      <c r="P44" s="42"/>
      <c r="Q44" s="42"/>
      <c r="R44" s="30"/>
      <c r="S44" s="30"/>
      <c r="T44" s="34"/>
    </row>
    <row r="45" spans="1:20" s="132" customFormat="1" ht="91.5" customHeight="1" x14ac:dyDescent="0.25">
      <c r="A45" s="195"/>
      <c r="B45" s="33" t="s">
        <v>90</v>
      </c>
      <c r="C45" s="88" t="s">
        <v>91</v>
      </c>
      <c r="D45" s="33"/>
      <c r="E45" s="33"/>
      <c r="F45" s="41">
        <f t="shared" si="11"/>
        <v>396.589</v>
      </c>
      <c r="G45" s="114">
        <f t="shared" si="11"/>
        <v>396.584</v>
      </c>
      <c r="H45" s="41">
        <f t="shared" ref="H45:Q45" si="12">H46</f>
        <v>0</v>
      </c>
      <c r="I45" s="41">
        <f t="shared" si="12"/>
        <v>0</v>
      </c>
      <c r="J45" s="41">
        <f t="shared" si="12"/>
        <v>0</v>
      </c>
      <c r="K45" s="41">
        <f t="shared" si="12"/>
        <v>0</v>
      </c>
      <c r="L45" s="41">
        <f t="shared" si="12"/>
        <v>396.589</v>
      </c>
      <c r="M45" s="41">
        <f t="shared" si="12"/>
        <v>396.584</v>
      </c>
      <c r="N45" s="41">
        <f t="shared" si="12"/>
        <v>0</v>
      </c>
      <c r="O45" s="41">
        <f t="shared" si="12"/>
        <v>0</v>
      </c>
      <c r="P45" s="41">
        <f t="shared" si="12"/>
        <v>0</v>
      </c>
      <c r="Q45" s="41">
        <f t="shared" si="12"/>
        <v>0</v>
      </c>
      <c r="R45" s="33"/>
      <c r="S45" s="33"/>
      <c r="T45" s="33"/>
    </row>
    <row r="46" spans="1:20" s="132" customFormat="1" ht="66.75" customHeight="1" x14ac:dyDescent="0.25">
      <c r="A46" s="195"/>
      <c r="B46" s="141" t="s">
        <v>122</v>
      </c>
      <c r="C46" s="142" t="s">
        <v>134</v>
      </c>
      <c r="D46" s="39">
        <v>2019</v>
      </c>
      <c r="E46" s="31" t="s">
        <v>28</v>
      </c>
      <c r="F46" s="42">
        <f t="shared" si="11"/>
        <v>396.589</v>
      </c>
      <c r="G46" s="42">
        <f t="shared" si="11"/>
        <v>396.584</v>
      </c>
      <c r="H46" s="33"/>
      <c r="I46" s="33"/>
      <c r="J46" s="33"/>
      <c r="K46" s="33"/>
      <c r="L46" s="42">
        <v>396.589</v>
      </c>
      <c r="M46" s="42">
        <v>396.584</v>
      </c>
      <c r="N46" s="33"/>
      <c r="O46" s="33"/>
      <c r="P46" s="33"/>
      <c r="Q46" s="33"/>
      <c r="R46" s="39" t="s">
        <v>38</v>
      </c>
      <c r="S46" s="39">
        <v>726</v>
      </c>
      <c r="T46" s="143">
        <v>1111</v>
      </c>
    </row>
    <row r="47" spans="1:20" s="132" customFormat="1" ht="44.25" customHeight="1" x14ac:dyDescent="0.2">
      <c r="A47" s="195"/>
      <c r="B47" s="33" t="s">
        <v>92</v>
      </c>
      <c r="C47" s="87" t="s">
        <v>93</v>
      </c>
      <c r="D47" s="33"/>
      <c r="E47" s="33"/>
      <c r="F47" s="114">
        <f>F48+F49+F50+F51</f>
        <v>5970.3989999999994</v>
      </c>
      <c r="G47" s="144">
        <f t="shared" ref="G47:Q47" si="13">G48+G49+G50+G51</f>
        <v>5881.0120000000006</v>
      </c>
      <c r="H47" s="114">
        <f t="shared" si="13"/>
        <v>0</v>
      </c>
      <c r="I47" s="114">
        <f t="shared" si="13"/>
        <v>0</v>
      </c>
      <c r="J47" s="114">
        <f t="shared" si="13"/>
        <v>0</v>
      </c>
      <c r="K47" s="114">
        <f t="shared" si="13"/>
        <v>0</v>
      </c>
      <c r="L47" s="114">
        <f t="shared" si="13"/>
        <v>5970.3989999999994</v>
      </c>
      <c r="M47" s="144">
        <f t="shared" si="13"/>
        <v>5881.0120000000006</v>
      </c>
      <c r="N47" s="114">
        <f t="shared" si="13"/>
        <v>0</v>
      </c>
      <c r="O47" s="114">
        <f t="shared" si="13"/>
        <v>0</v>
      </c>
      <c r="P47" s="114">
        <f t="shared" si="13"/>
        <v>0</v>
      </c>
      <c r="Q47" s="114">
        <f t="shared" si="13"/>
        <v>0</v>
      </c>
      <c r="R47" s="33"/>
      <c r="S47" s="33"/>
      <c r="T47" s="33"/>
    </row>
    <row r="48" spans="1:20" s="132" customFormat="1" ht="79.5" customHeight="1" x14ac:dyDescent="0.25">
      <c r="A48" s="195"/>
      <c r="B48" s="141" t="s">
        <v>94</v>
      </c>
      <c r="C48" s="29" t="s">
        <v>135</v>
      </c>
      <c r="D48" s="39">
        <v>2019</v>
      </c>
      <c r="E48" s="31" t="s">
        <v>28</v>
      </c>
      <c r="F48" s="42">
        <f t="shared" si="11"/>
        <v>1751.865</v>
      </c>
      <c r="G48" s="137">
        <f t="shared" si="11"/>
        <v>1685.3969999999999</v>
      </c>
      <c r="H48" s="41"/>
      <c r="I48" s="41"/>
      <c r="J48" s="41"/>
      <c r="K48" s="41"/>
      <c r="L48" s="42">
        <v>1751.865</v>
      </c>
      <c r="M48" s="42">
        <v>1685.3969999999999</v>
      </c>
      <c r="N48" s="41"/>
      <c r="O48" s="41"/>
      <c r="P48" s="41"/>
      <c r="Q48" s="41"/>
      <c r="R48" s="30" t="s">
        <v>37</v>
      </c>
      <c r="S48" s="30"/>
      <c r="T48" s="145">
        <v>548152</v>
      </c>
    </row>
    <row r="49" spans="1:20" s="132" customFormat="1" ht="80.25" customHeight="1" x14ac:dyDescent="0.25">
      <c r="A49" s="195"/>
      <c r="B49" s="141" t="s">
        <v>95</v>
      </c>
      <c r="C49" s="29" t="s">
        <v>136</v>
      </c>
      <c r="D49" s="39">
        <v>2019</v>
      </c>
      <c r="E49" s="31" t="s">
        <v>28</v>
      </c>
      <c r="F49" s="42">
        <f t="shared" si="11"/>
        <v>1636.028</v>
      </c>
      <c r="G49" s="137">
        <f t="shared" si="11"/>
        <v>1614.42</v>
      </c>
      <c r="H49" s="41"/>
      <c r="I49" s="41"/>
      <c r="J49" s="41"/>
      <c r="K49" s="41"/>
      <c r="L49" s="42">
        <v>1636.028</v>
      </c>
      <c r="M49" s="42">
        <v>1614.42</v>
      </c>
      <c r="N49" s="41"/>
      <c r="O49" s="41"/>
      <c r="P49" s="41"/>
      <c r="Q49" s="41"/>
      <c r="R49" s="30" t="s">
        <v>30</v>
      </c>
      <c r="S49" s="130">
        <v>51.393000000000001</v>
      </c>
      <c r="T49" s="130">
        <v>62.886000000000003</v>
      </c>
    </row>
    <row r="50" spans="1:20" s="132" customFormat="1" ht="66" customHeight="1" x14ac:dyDescent="0.25">
      <c r="A50" s="195"/>
      <c r="B50" s="141" t="s">
        <v>96</v>
      </c>
      <c r="C50" s="29" t="s">
        <v>137</v>
      </c>
      <c r="D50" s="39">
        <v>2019</v>
      </c>
      <c r="E50" s="31" t="s">
        <v>29</v>
      </c>
      <c r="F50" s="42">
        <f t="shared" si="11"/>
        <v>2582.5059999999999</v>
      </c>
      <c r="G50" s="137">
        <f t="shared" si="11"/>
        <v>2581.1950000000002</v>
      </c>
      <c r="H50" s="41"/>
      <c r="I50" s="41"/>
      <c r="J50" s="41"/>
      <c r="K50" s="41"/>
      <c r="L50" s="42">
        <v>2582.5059999999999</v>
      </c>
      <c r="M50" s="42">
        <v>2581.1950000000002</v>
      </c>
      <c r="N50" s="41"/>
      <c r="O50" s="41"/>
      <c r="P50" s="41"/>
      <c r="Q50" s="41"/>
      <c r="R50" s="30" t="s">
        <v>30</v>
      </c>
      <c r="S50" s="34">
        <v>10.16</v>
      </c>
      <c r="T50" s="130">
        <v>17.036999999999999</v>
      </c>
    </row>
    <row r="51" spans="1:20" s="132" customFormat="1" ht="38.25" customHeight="1" x14ac:dyDescent="0.25">
      <c r="A51" s="195"/>
      <c r="B51" s="141" t="s">
        <v>97</v>
      </c>
      <c r="C51" s="29" t="s">
        <v>43</v>
      </c>
      <c r="D51" s="39">
        <v>2019</v>
      </c>
      <c r="E51" s="31" t="s">
        <v>29</v>
      </c>
      <c r="F51" s="42">
        <f t="shared" si="11"/>
        <v>0</v>
      </c>
      <c r="G51" s="42">
        <f t="shared" si="11"/>
        <v>0</v>
      </c>
      <c r="H51" s="41"/>
      <c r="I51" s="41"/>
      <c r="J51" s="41"/>
      <c r="K51" s="41"/>
      <c r="L51" s="42">
        <v>0</v>
      </c>
      <c r="M51" s="42"/>
      <c r="N51" s="41"/>
      <c r="O51" s="41"/>
      <c r="P51" s="41"/>
      <c r="Q51" s="41"/>
      <c r="R51" s="30"/>
      <c r="S51" s="30"/>
      <c r="T51" s="34"/>
    </row>
    <row r="52" spans="1:20" s="13" customFormat="1" ht="42.75" customHeight="1" x14ac:dyDescent="0.2">
      <c r="A52" s="83"/>
      <c r="B52" s="33" t="s">
        <v>98</v>
      </c>
      <c r="C52" s="87" t="s">
        <v>99</v>
      </c>
      <c r="D52" s="33"/>
      <c r="E52" s="33"/>
      <c r="F52" s="38"/>
      <c r="G52" s="38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</row>
    <row r="53" spans="1:20" s="13" customFormat="1" ht="96" customHeight="1" x14ac:dyDescent="0.25">
      <c r="A53" s="83"/>
      <c r="B53" s="5" t="s">
        <v>100</v>
      </c>
      <c r="C53" s="88" t="s">
        <v>101</v>
      </c>
      <c r="D53" s="5"/>
      <c r="E53" s="5"/>
      <c r="F53" s="37">
        <f t="shared" si="11"/>
        <v>18.469000000000001</v>
      </c>
      <c r="G53" s="37">
        <f t="shared" si="11"/>
        <v>18.469000000000001</v>
      </c>
      <c r="H53" s="37">
        <f t="shared" ref="H53:Q53" si="14">H54</f>
        <v>0</v>
      </c>
      <c r="I53" s="37">
        <f t="shared" si="14"/>
        <v>0</v>
      </c>
      <c r="J53" s="37">
        <f t="shared" si="14"/>
        <v>0</v>
      </c>
      <c r="K53" s="37">
        <f t="shared" si="14"/>
        <v>0</v>
      </c>
      <c r="L53" s="37">
        <f t="shared" si="14"/>
        <v>18.469000000000001</v>
      </c>
      <c r="M53" s="37">
        <f t="shared" si="14"/>
        <v>18.469000000000001</v>
      </c>
      <c r="N53" s="37">
        <f t="shared" si="14"/>
        <v>0</v>
      </c>
      <c r="O53" s="37">
        <f t="shared" si="14"/>
        <v>0</v>
      </c>
      <c r="P53" s="37">
        <f t="shared" si="14"/>
        <v>0</v>
      </c>
      <c r="Q53" s="37">
        <f t="shared" si="14"/>
        <v>0</v>
      </c>
      <c r="R53" s="5"/>
      <c r="S53" s="5"/>
      <c r="T53" s="5"/>
    </row>
    <row r="54" spans="1:20" s="132" customFormat="1" ht="63.75" customHeight="1" x14ac:dyDescent="0.25">
      <c r="A54" s="146"/>
      <c r="B54" s="141" t="s">
        <v>104</v>
      </c>
      <c r="C54" s="29" t="s">
        <v>138</v>
      </c>
      <c r="D54" s="39">
        <v>2019</v>
      </c>
      <c r="E54" s="40" t="s">
        <v>29</v>
      </c>
      <c r="F54" s="137">
        <f t="shared" si="11"/>
        <v>18.469000000000001</v>
      </c>
      <c r="G54" s="42">
        <f t="shared" si="11"/>
        <v>18.469000000000001</v>
      </c>
      <c r="H54" s="41"/>
      <c r="I54" s="41"/>
      <c r="J54" s="41"/>
      <c r="K54" s="41"/>
      <c r="L54" s="42">
        <v>18.469000000000001</v>
      </c>
      <c r="M54" s="42">
        <v>18.469000000000001</v>
      </c>
      <c r="N54" s="41"/>
      <c r="O54" s="41"/>
      <c r="P54" s="41"/>
      <c r="Q54" s="41"/>
      <c r="R54" s="30"/>
      <c r="S54" s="30"/>
      <c r="T54" s="34">
        <v>4</v>
      </c>
    </row>
    <row r="55" spans="1:20" s="132" customFormat="1" ht="60.75" customHeight="1" x14ac:dyDescent="0.25">
      <c r="A55" s="146"/>
      <c r="B55" s="33" t="s">
        <v>102</v>
      </c>
      <c r="C55" s="88" t="s">
        <v>103</v>
      </c>
      <c r="D55" s="33"/>
      <c r="E55" s="33"/>
      <c r="F55" s="144">
        <f t="shared" si="11"/>
        <v>10903.669</v>
      </c>
      <c r="G55" s="144">
        <f t="shared" si="11"/>
        <v>10461.950999999999</v>
      </c>
      <c r="H55" s="41">
        <f>SUM(H56:H61)</f>
        <v>0</v>
      </c>
      <c r="I55" s="41"/>
      <c r="J55" s="41">
        <f>SUM(J56:J61)</f>
        <v>0</v>
      </c>
      <c r="K55" s="41"/>
      <c r="L55" s="114">
        <f>SUM(L56:L61)</f>
        <v>10903.669</v>
      </c>
      <c r="M55" s="144">
        <f>SUM(M56:M61)</f>
        <v>10461.950999999999</v>
      </c>
      <c r="N55" s="41">
        <f>SUM(N56:N61)</f>
        <v>0</v>
      </c>
      <c r="O55" s="41"/>
      <c r="P55" s="41">
        <f>SUM(P56:P61)</f>
        <v>0</v>
      </c>
      <c r="Q55" s="41"/>
      <c r="R55" s="33"/>
      <c r="S55" s="33"/>
      <c r="T55" s="33"/>
    </row>
    <row r="56" spans="1:20" s="132" customFormat="1" ht="54" customHeight="1" x14ac:dyDescent="0.25">
      <c r="A56" s="146"/>
      <c r="B56" s="141" t="s">
        <v>105</v>
      </c>
      <c r="C56" s="29" t="s">
        <v>139</v>
      </c>
      <c r="D56" s="39">
        <v>2019</v>
      </c>
      <c r="E56" s="31" t="s">
        <v>28</v>
      </c>
      <c r="F56" s="42">
        <f t="shared" si="11"/>
        <v>505.89299999999997</v>
      </c>
      <c r="G56" s="42">
        <f t="shared" si="11"/>
        <v>490.99799999999999</v>
      </c>
      <c r="H56" s="41"/>
      <c r="I56" s="41"/>
      <c r="J56" s="41"/>
      <c r="K56" s="41"/>
      <c r="L56" s="42">
        <v>505.89299999999997</v>
      </c>
      <c r="M56" s="42">
        <v>490.99799999999999</v>
      </c>
      <c r="N56" s="41"/>
      <c r="O56" s="41"/>
      <c r="P56" s="41"/>
      <c r="Q56" s="41"/>
      <c r="R56" s="30" t="s">
        <v>27</v>
      </c>
      <c r="S56" s="34">
        <v>8</v>
      </c>
      <c r="T56" s="34">
        <v>7</v>
      </c>
    </row>
    <row r="57" spans="1:20" s="132" customFormat="1" ht="48" customHeight="1" x14ac:dyDescent="0.25">
      <c r="A57" s="146"/>
      <c r="B57" s="141" t="s">
        <v>106</v>
      </c>
      <c r="C57" s="29" t="s">
        <v>176</v>
      </c>
      <c r="D57" s="39">
        <v>2019</v>
      </c>
      <c r="E57" s="31" t="s">
        <v>28</v>
      </c>
      <c r="F57" s="42">
        <f t="shared" si="11"/>
        <v>196</v>
      </c>
      <c r="G57" s="42">
        <f t="shared" si="11"/>
        <v>196</v>
      </c>
      <c r="H57" s="41"/>
      <c r="I57" s="41"/>
      <c r="J57" s="41"/>
      <c r="K57" s="41"/>
      <c r="L57" s="42">
        <v>196</v>
      </c>
      <c r="M57" s="42">
        <v>196</v>
      </c>
      <c r="N57" s="41"/>
      <c r="O57" s="41"/>
      <c r="P57" s="41"/>
      <c r="Q57" s="41"/>
      <c r="R57" s="30" t="s">
        <v>27</v>
      </c>
      <c r="S57" s="34">
        <v>1</v>
      </c>
      <c r="T57" s="34">
        <v>1</v>
      </c>
    </row>
    <row r="58" spans="1:20" s="132" customFormat="1" ht="95.25" customHeight="1" x14ac:dyDescent="0.25">
      <c r="A58" s="146"/>
      <c r="B58" s="141" t="s">
        <v>106</v>
      </c>
      <c r="C58" s="29" t="s">
        <v>166</v>
      </c>
      <c r="D58" s="39">
        <v>2019</v>
      </c>
      <c r="E58" s="31" t="s">
        <v>28</v>
      </c>
      <c r="F58" s="42">
        <f t="shared" si="11"/>
        <v>4332.9470000000001</v>
      </c>
      <c r="G58" s="137">
        <f t="shared" si="11"/>
        <v>4305.1689999999999</v>
      </c>
      <c r="H58" s="41"/>
      <c r="I58" s="41"/>
      <c r="J58" s="41"/>
      <c r="K58" s="41"/>
      <c r="L58" s="42">
        <v>4332.9470000000001</v>
      </c>
      <c r="M58" s="42">
        <v>4305.1689999999999</v>
      </c>
      <c r="N58" s="41"/>
      <c r="O58" s="41"/>
      <c r="P58" s="41"/>
      <c r="Q58" s="41"/>
      <c r="R58" s="30" t="s">
        <v>123</v>
      </c>
      <c r="S58" s="131">
        <v>5732.91</v>
      </c>
      <c r="T58" s="131">
        <v>6943.37</v>
      </c>
    </row>
    <row r="59" spans="1:20" s="132" customFormat="1" ht="66" customHeight="1" x14ac:dyDescent="0.25">
      <c r="A59" s="146"/>
      <c r="B59" s="141" t="s">
        <v>107</v>
      </c>
      <c r="C59" s="29" t="s">
        <v>140</v>
      </c>
      <c r="D59" s="39">
        <v>2019</v>
      </c>
      <c r="E59" s="31" t="s">
        <v>28</v>
      </c>
      <c r="F59" s="42">
        <f t="shared" si="11"/>
        <v>1043.068</v>
      </c>
      <c r="G59" s="42">
        <f t="shared" si="11"/>
        <v>1011.674</v>
      </c>
      <c r="H59" s="41"/>
      <c r="I59" s="41"/>
      <c r="J59" s="41"/>
      <c r="K59" s="41"/>
      <c r="L59" s="42">
        <v>1043.068</v>
      </c>
      <c r="M59" s="42">
        <v>1011.674</v>
      </c>
      <c r="N59" s="41"/>
      <c r="O59" s="41"/>
      <c r="P59" s="41"/>
      <c r="Q59" s="41"/>
      <c r="R59" s="30" t="s">
        <v>123</v>
      </c>
      <c r="S59" s="131">
        <v>805.87</v>
      </c>
      <c r="T59" s="131">
        <v>785.97400000000005</v>
      </c>
    </row>
    <row r="60" spans="1:20" s="132" customFormat="1" ht="111.75" customHeight="1" x14ac:dyDescent="0.25">
      <c r="A60" s="146"/>
      <c r="B60" s="141" t="s">
        <v>108</v>
      </c>
      <c r="C60" s="29" t="s">
        <v>124</v>
      </c>
      <c r="D60" s="39">
        <v>2019</v>
      </c>
      <c r="E60" s="31" t="s">
        <v>28</v>
      </c>
      <c r="F60" s="42">
        <f t="shared" si="11"/>
        <v>3525.0889999999999</v>
      </c>
      <c r="G60" s="137">
        <f t="shared" si="11"/>
        <v>3179.4229999999998</v>
      </c>
      <c r="H60" s="41"/>
      <c r="I60" s="41"/>
      <c r="J60" s="41"/>
      <c r="K60" s="41"/>
      <c r="L60" s="42">
        <v>3525.0889999999999</v>
      </c>
      <c r="M60" s="42">
        <v>3179.4229999999998</v>
      </c>
      <c r="N60" s="41"/>
      <c r="O60" s="41"/>
      <c r="P60" s="41"/>
      <c r="Q60" s="41"/>
      <c r="R60" s="30"/>
      <c r="S60" s="30"/>
      <c r="T60" s="34"/>
    </row>
    <row r="61" spans="1:20" s="132" customFormat="1" ht="48" customHeight="1" x14ac:dyDescent="0.25">
      <c r="A61" s="146"/>
      <c r="B61" s="141" t="s">
        <v>109</v>
      </c>
      <c r="C61" s="29" t="s">
        <v>141</v>
      </c>
      <c r="D61" s="39">
        <v>2018</v>
      </c>
      <c r="E61" s="31" t="s">
        <v>28</v>
      </c>
      <c r="F61" s="42">
        <f>H61+J61+L61+N61+P61</f>
        <v>1300.672</v>
      </c>
      <c r="G61" s="137">
        <f>I61+K61+M61+O61+Q61</f>
        <v>1278.6869999999999</v>
      </c>
      <c r="H61" s="41"/>
      <c r="I61" s="41"/>
      <c r="J61" s="41"/>
      <c r="K61" s="41"/>
      <c r="L61" s="42">
        <v>1300.672</v>
      </c>
      <c r="M61" s="42">
        <v>1278.6869999999999</v>
      </c>
      <c r="N61" s="41"/>
      <c r="O61" s="41"/>
      <c r="P61" s="41"/>
      <c r="Q61" s="41"/>
      <c r="R61" s="30" t="s">
        <v>27</v>
      </c>
      <c r="S61" s="34">
        <v>32036</v>
      </c>
      <c r="T61" s="34">
        <v>34219</v>
      </c>
    </row>
    <row r="62" spans="1:20" s="13" customFormat="1" ht="42" customHeight="1" x14ac:dyDescent="0.2">
      <c r="A62" s="83"/>
      <c r="B62" s="5" t="s">
        <v>110</v>
      </c>
      <c r="C62" s="89" t="s">
        <v>111</v>
      </c>
      <c r="D62" s="33"/>
      <c r="E62" s="90"/>
      <c r="F62" s="99">
        <f t="shared" si="11"/>
        <v>2711.0819999999999</v>
      </c>
      <c r="G62" s="100">
        <f t="shared" si="11"/>
        <v>2696.4059999999999</v>
      </c>
      <c r="H62" s="41">
        <f t="shared" ref="H62:Q62" si="15">SUM(H63:H67)</f>
        <v>0</v>
      </c>
      <c r="I62" s="41">
        <f t="shared" si="15"/>
        <v>0</v>
      </c>
      <c r="J62" s="41">
        <f t="shared" si="15"/>
        <v>0</v>
      </c>
      <c r="K62" s="41">
        <f t="shared" si="15"/>
        <v>0</v>
      </c>
      <c r="L62" s="41">
        <f t="shared" si="15"/>
        <v>2711.0819999999999</v>
      </c>
      <c r="M62" s="114">
        <f t="shared" si="15"/>
        <v>2696.4059999999999</v>
      </c>
      <c r="N62" s="41">
        <f t="shared" si="15"/>
        <v>0</v>
      </c>
      <c r="O62" s="41">
        <f t="shared" si="15"/>
        <v>0</v>
      </c>
      <c r="P62" s="41">
        <f t="shared" si="15"/>
        <v>0</v>
      </c>
      <c r="Q62" s="41">
        <f t="shared" si="15"/>
        <v>0</v>
      </c>
      <c r="R62" s="91"/>
      <c r="S62" s="91"/>
      <c r="T62" s="92"/>
    </row>
    <row r="63" spans="1:20" s="132" customFormat="1" ht="78.75" customHeight="1" x14ac:dyDescent="0.25">
      <c r="A63" s="146"/>
      <c r="B63" s="141" t="s">
        <v>112</v>
      </c>
      <c r="C63" s="29" t="s">
        <v>149</v>
      </c>
      <c r="D63" s="39">
        <v>2019</v>
      </c>
      <c r="E63" s="40" t="s">
        <v>29</v>
      </c>
      <c r="F63" s="42">
        <f t="shared" si="11"/>
        <v>559.41499999999996</v>
      </c>
      <c r="G63" s="42">
        <f t="shared" si="11"/>
        <v>544.73900000000003</v>
      </c>
      <c r="H63" s="41"/>
      <c r="I63" s="41"/>
      <c r="J63" s="41"/>
      <c r="K63" s="41"/>
      <c r="L63" s="42">
        <v>559.41499999999996</v>
      </c>
      <c r="M63" s="42">
        <v>544.73900000000003</v>
      </c>
      <c r="N63" s="41"/>
      <c r="O63" s="41"/>
      <c r="P63" s="41"/>
      <c r="Q63" s="41"/>
      <c r="R63" s="30"/>
      <c r="S63" s="30"/>
      <c r="T63" s="34"/>
    </row>
    <row r="64" spans="1:20" s="132" customFormat="1" ht="33" customHeight="1" x14ac:dyDescent="0.25">
      <c r="A64" s="146"/>
      <c r="B64" s="141" t="s">
        <v>113</v>
      </c>
      <c r="C64" s="29" t="s">
        <v>125</v>
      </c>
      <c r="D64" s="39">
        <v>2019</v>
      </c>
      <c r="E64" s="40" t="s">
        <v>29</v>
      </c>
      <c r="F64" s="42">
        <f t="shared" si="11"/>
        <v>1099.3</v>
      </c>
      <c r="G64" s="137">
        <f t="shared" si="11"/>
        <v>1099.3</v>
      </c>
      <c r="H64" s="41"/>
      <c r="I64" s="41"/>
      <c r="J64" s="41"/>
      <c r="K64" s="41"/>
      <c r="L64" s="42">
        <v>1099.3</v>
      </c>
      <c r="M64" s="42">
        <v>1099.3</v>
      </c>
      <c r="N64" s="41"/>
      <c r="O64" s="41"/>
      <c r="P64" s="41"/>
      <c r="Q64" s="41"/>
      <c r="R64" s="30" t="s">
        <v>27</v>
      </c>
      <c r="S64" s="34">
        <v>76</v>
      </c>
      <c r="T64" s="34">
        <v>35</v>
      </c>
    </row>
    <row r="65" spans="1:20" s="132" customFormat="1" ht="65.25" customHeight="1" x14ac:dyDescent="0.25">
      <c r="A65" s="146"/>
      <c r="B65" s="141" t="s">
        <v>114</v>
      </c>
      <c r="C65" s="29" t="s">
        <v>126</v>
      </c>
      <c r="D65" s="39">
        <v>2019</v>
      </c>
      <c r="E65" s="40" t="s">
        <v>29</v>
      </c>
      <c r="F65" s="42">
        <f t="shared" si="11"/>
        <v>854.74199999999996</v>
      </c>
      <c r="G65" s="42">
        <f t="shared" si="11"/>
        <v>854.74199999999996</v>
      </c>
      <c r="H65" s="41"/>
      <c r="I65" s="41"/>
      <c r="J65" s="41"/>
      <c r="K65" s="41"/>
      <c r="L65" s="42">
        <v>854.74199999999996</v>
      </c>
      <c r="M65" s="42">
        <v>854.74199999999996</v>
      </c>
      <c r="N65" s="41"/>
      <c r="O65" s="41"/>
      <c r="P65" s="41"/>
      <c r="Q65" s="41"/>
      <c r="R65" s="30" t="s">
        <v>27</v>
      </c>
      <c r="S65" s="34">
        <v>76</v>
      </c>
      <c r="T65" s="34">
        <v>35</v>
      </c>
    </row>
    <row r="66" spans="1:20" s="132" customFormat="1" ht="38.25" customHeight="1" x14ac:dyDescent="0.25">
      <c r="A66" s="146"/>
      <c r="B66" s="141" t="s">
        <v>158</v>
      </c>
      <c r="C66" s="29" t="s">
        <v>177</v>
      </c>
      <c r="D66" s="39">
        <v>2019</v>
      </c>
      <c r="E66" s="40" t="s">
        <v>29</v>
      </c>
      <c r="F66" s="42">
        <f t="shared" si="11"/>
        <v>55</v>
      </c>
      <c r="G66" s="42">
        <f t="shared" si="11"/>
        <v>55</v>
      </c>
      <c r="H66" s="41"/>
      <c r="I66" s="41"/>
      <c r="J66" s="41"/>
      <c r="K66" s="41"/>
      <c r="L66" s="42">
        <v>55</v>
      </c>
      <c r="M66" s="42">
        <v>55</v>
      </c>
      <c r="N66" s="41"/>
      <c r="O66" s="41"/>
      <c r="P66" s="41"/>
      <c r="Q66" s="41"/>
      <c r="R66" s="30"/>
      <c r="S66" s="34"/>
      <c r="T66" s="34"/>
    </row>
    <row r="67" spans="1:20" s="132" customFormat="1" ht="111" customHeight="1" x14ac:dyDescent="0.25">
      <c r="A67" s="146"/>
      <c r="B67" s="141" t="s">
        <v>168</v>
      </c>
      <c r="C67" s="29" t="s">
        <v>159</v>
      </c>
      <c r="D67" s="39">
        <v>2019</v>
      </c>
      <c r="E67" s="40" t="s">
        <v>29</v>
      </c>
      <c r="F67" s="42">
        <f t="shared" si="11"/>
        <v>142.625</v>
      </c>
      <c r="G67" s="42">
        <f t="shared" si="11"/>
        <v>142.625</v>
      </c>
      <c r="H67" s="41"/>
      <c r="I67" s="41"/>
      <c r="J67" s="41"/>
      <c r="K67" s="41"/>
      <c r="L67" s="42">
        <v>142.625</v>
      </c>
      <c r="M67" s="42">
        <v>142.625</v>
      </c>
      <c r="N67" s="41"/>
      <c r="O67" s="41"/>
      <c r="P67" s="41"/>
      <c r="Q67" s="41"/>
      <c r="R67" s="30"/>
      <c r="S67" s="30"/>
      <c r="T67" s="34"/>
    </row>
    <row r="68" spans="1:20" s="13" customFormat="1" ht="42" customHeight="1" x14ac:dyDescent="0.25">
      <c r="A68" s="83"/>
      <c r="B68" s="5" t="s">
        <v>115</v>
      </c>
      <c r="C68" s="93" t="s">
        <v>116</v>
      </c>
      <c r="D68" s="5"/>
      <c r="E68" s="5"/>
      <c r="F68" s="37">
        <f t="shared" si="11"/>
        <v>0</v>
      </c>
      <c r="G68" s="37">
        <f t="shared" si="11"/>
        <v>0</v>
      </c>
      <c r="H68" s="37">
        <v>0</v>
      </c>
      <c r="I68" s="37">
        <v>0</v>
      </c>
      <c r="J68" s="37">
        <v>0</v>
      </c>
      <c r="K68" s="37">
        <v>0</v>
      </c>
      <c r="L68" s="37">
        <v>0</v>
      </c>
      <c r="M68" s="37">
        <v>0</v>
      </c>
      <c r="N68" s="37">
        <v>0</v>
      </c>
      <c r="O68" s="37">
        <v>0</v>
      </c>
      <c r="P68" s="37">
        <v>0</v>
      </c>
      <c r="Q68" s="37">
        <v>0</v>
      </c>
      <c r="R68" s="5"/>
      <c r="S68" s="5"/>
      <c r="T68" s="5"/>
    </row>
    <row r="69" spans="1:20" s="13" customFormat="1" ht="59.25" customHeight="1" x14ac:dyDescent="0.25">
      <c r="A69" s="83"/>
      <c r="B69" s="5" t="s">
        <v>117</v>
      </c>
      <c r="C69" s="93" t="s">
        <v>118</v>
      </c>
      <c r="D69" s="5"/>
      <c r="E69" s="5"/>
      <c r="F69" s="99">
        <f t="shared" si="11"/>
        <v>1017.994</v>
      </c>
      <c r="G69" s="99">
        <f t="shared" si="11"/>
        <v>1017.9890000000001</v>
      </c>
      <c r="H69" s="37">
        <f t="shared" ref="H69:Q69" si="16">SUM(H70:H77)</f>
        <v>0</v>
      </c>
      <c r="I69" s="37">
        <f t="shared" si="16"/>
        <v>0</v>
      </c>
      <c r="J69" s="37">
        <f t="shared" si="16"/>
        <v>0</v>
      </c>
      <c r="K69" s="37">
        <f t="shared" si="16"/>
        <v>0</v>
      </c>
      <c r="L69" s="37">
        <f t="shared" si="16"/>
        <v>1017.994</v>
      </c>
      <c r="M69" s="37">
        <f t="shared" si="16"/>
        <v>1017.9890000000001</v>
      </c>
      <c r="N69" s="37">
        <f t="shared" si="16"/>
        <v>0</v>
      </c>
      <c r="O69" s="37">
        <f t="shared" si="16"/>
        <v>0</v>
      </c>
      <c r="P69" s="37">
        <f t="shared" si="16"/>
        <v>0</v>
      </c>
      <c r="Q69" s="37">
        <f t="shared" si="16"/>
        <v>0</v>
      </c>
      <c r="R69" s="5"/>
      <c r="S69" s="5"/>
      <c r="T69" s="5"/>
    </row>
    <row r="70" spans="1:20" s="1" customFormat="1" ht="87.75" customHeight="1" x14ac:dyDescent="0.2">
      <c r="A70" s="84"/>
      <c r="B70" s="69" t="s">
        <v>119</v>
      </c>
      <c r="C70" s="29" t="s">
        <v>128</v>
      </c>
      <c r="D70" s="39">
        <v>2019</v>
      </c>
      <c r="E70" s="40" t="s">
        <v>29</v>
      </c>
      <c r="F70" s="38">
        <f t="shared" si="11"/>
        <v>109.717</v>
      </c>
      <c r="G70" s="38">
        <f t="shared" si="11"/>
        <v>109.71599999999999</v>
      </c>
      <c r="H70" s="41"/>
      <c r="I70" s="41"/>
      <c r="J70" s="41"/>
      <c r="K70" s="41"/>
      <c r="L70" s="42">
        <v>109.717</v>
      </c>
      <c r="M70" s="42">
        <v>109.71599999999999</v>
      </c>
      <c r="N70" s="41"/>
      <c r="O70" s="41"/>
      <c r="P70" s="41"/>
      <c r="Q70" s="41"/>
      <c r="R70" s="30" t="s">
        <v>27</v>
      </c>
      <c r="S70" s="34">
        <v>8</v>
      </c>
      <c r="T70" s="34">
        <v>8</v>
      </c>
    </row>
    <row r="71" spans="1:20" s="1" customFormat="1" ht="51" customHeight="1" x14ac:dyDescent="0.2">
      <c r="A71" s="84"/>
      <c r="B71" s="69" t="s">
        <v>120</v>
      </c>
      <c r="C71" s="29" t="s">
        <v>127</v>
      </c>
      <c r="D71" s="39">
        <v>2019</v>
      </c>
      <c r="E71" s="40" t="s">
        <v>29</v>
      </c>
      <c r="F71" s="38">
        <f t="shared" si="11"/>
        <v>252.23</v>
      </c>
      <c r="G71" s="38">
        <f t="shared" si="11"/>
        <v>252.226</v>
      </c>
      <c r="H71" s="42"/>
      <c r="I71" s="42"/>
      <c r="J71" s="42"/>
      <c r="K71" s="42"/>
      <c r="L71" s="42">
        <v>252.23</v>
      </c>
      <c r="M71" s="42">
        <v>252.226</v>
      </c>
      <c r="N71" s="42"/>
      <c r="O71" s="42"/>
      <c r="P71" s="41"/>
      <c r="Q71" s="41"/>
      <c r="R71" s="30"/>
      <c r="S71" s="30"/>
      <c r="T71" s="34"/>
    </row>
    <row r="72" spans="1:20" s="1" customFormat="1" ht="32.25" customHeight="1" x14ac:dyDescent="0.2">
      <c r="A72" s="84"/>
      <c r="B72" s="69" t="s">
        <v>143</v>
      </c>
      <c r="C72" s="29" t="s">
        <v>170</v>
      </c>
      <c r="D72" s="39">
        <v>2019</v>
      </c>
      <c r="E72" s="40" t="s">
        <v>29</v>
      </c>
      <c r="F72" s="38">
        <f t="shared" si="11"/>
        <v>25.097999999999999</v>
      </c>
      <c r="G72" s="38">
        <f t="shared" si="11"/>
        <v>25.097999999999999</v>
      </c>
      <c r="H72" s="42"/>
      <c r="I72" s="42"/>
      <c r="J72" s="42"/>
      <c r="K72" s="42"/>
      <c r="L72" s="42">
        <v>25.097999999999999</v>
      </c>
      <c r="M72" s="42">
        <v>25.097999999999999</v>
      </c>
      <c r="N72" s="42"/>
      <c r="O72" s="42"/>
      <c r="P72" s="41"/>
      <c r="Q72" s="41"/>
      <c r="R72" s="30"/>
      <c r="S72" s="30"/>
      <c r="T72" s="34">
        <v>40</v>
      </c>
    </row>
    <row r="73" spans="1:20" s="1" customFormat="1" ht="66" customHeight="1" x14ac:dyDescent="0.2">
      <c r="A73" s="84"/>
      <c r="B73" s="69" t="s">
        <v>144</v>
      </c>
      <c r="C73" s="29" t="s">
        <v>129</v>
      </c>
      <c r="D73" s="39">
        <v>2019</v>
      </c>
      <c r="E73" s="40" t="s">
        <v>29</v>
      </c>
      <c r="F73" s="38">
        <f t="shared" si="11"/>
        <v>124.13200000000001</v>
      </c>
      <c r="G73" s="38">
        <f t="shared" si="11"/>
        <v>124.13200000000001</v>
      </c>
      <c r="H73" s="41"/>
      <c r="I73" s="41"/>
      <c r="J73" s="41"/>
      <c r="K73" s="41"/>
      <c r="L73" s="42">
        <v>124.13200000000001</v>
      </c>
      <c r="M73" s="42">
        <v>124.13200000000001</v>
      </c>
      <c r="N73" s="41"/>
      <c r="O73" s="41"/>
      <c r="P73" s="41"/>
      <c r="Q73" s="41"/>
      <c r="R73" s="30"/>
      <c r="S73" s="30"/>
      <c r="T73" s="34"/>
    </row>
    <row r="74" spans="1:20" s="1" customFormat="1" ht="35.25" customHeight="1" x14ac:dyDescent="0.2">
      <c r="A74" s="84"/>
      <c r="B74" s="69" t="s">
        <v>121</v>
      </c>
      <c r="C74" s="29" t="s">
        <v>185</v>
      </c>
      <c r="D74" s="39">
        <v>2019</v>
      </c>
      <c r="E74" s="40" t="s">
        <v>29</v>
      </c>
      <c r="F74" s="38">
        <f t="shared" si="11"/>
        <v>356.084</v>
      </c>
      <c r="G74" s="38">
        <f t="shared" si="11"/>
        <v>356.084</v>
      </c>
      <c r="H74" s="41"/>
      <c r="I74" s="41"/>
      <c r="J74" s="41"/>
      <c r="K74" s="41"/>
      <c r="L74" s="42">
        <v>356.084</v>
      </c>
      <c r="M74" s="42">
        <v>356.084</v>
      </c>
      <c r="N74" s="41"/>
      <c r="O74" s="41"/>
      <c r="P74" s="41"/>
      <c r="Q74" s="41"/>
      <c r="R74" s="30"/>
      <c r="S74" s="30"/>
      <c r="T74" s="34"/>
    </row>
    <row r="75" spans="1:20" s="1" customFormat="1" ht="33.75" customHeight="1" x14ac:dyDescent="0.2">
      <c r="A75" s="84"/>
      <c r="B75" s="69" t="s">
        <v>169</v>
      </c>
      <c r="C75" s="29" t="s">
        <v>180</v>
      </c>
      <c r="D75" s="39">
        <v>2019</v>
      </c>
      <c r="E75" s="40" t="s">
        <v>29</v>
      </c>
      <c r="F75" s="38">
        <f t="shared" si="11"/>
        <v>39.402000000000001</v>
      </c>
      <c r="G75" s="38">
        <f t="shared" si="11"/>
        <v>39.402000000000001</v>
      </c>
      <c r="H75" s="41"/>
      <c r="I75" s="41"/>
      <c r="J75" s="41"/>
      <c r="K75" s="41"/>
      <c r="L75" s="42">
        <v>39.402000000000001</v>
      </c>
      <c r="M75" s="42">
        <v>39.402000000000001</v>
      </c>
      <c r="N75" s="41"/>
      <c r="O75" s="41"/>
      <c r="P75" s="41"/>
      <c r="Q75" s="41"/>
      <c r="R75" s="30" t="s">
        <v>27</v>
      </c>
      <c r="S75" s="30">
        <v>8</v>
      </c>
      <c r="T75" s="34">
        <v>8</v>
      </c>
    </row>
    <row r="76" spans="1:20" s="1" customFormat="1" ht="61.5" customHeight="1" x14ac:dyDescent="0.2">
      <c r="A76" s="84"/>
      <c r="B76" s="69" t="s">
        <v>179</v>
      </c>
      <c r="C76" s="20" t="s">
        <v>130</v>
      </c>
      <c r="D76" s="39">
        <v>2019</v>
      </c>
      <c r="E76" s="10" t="s">
        <v>28</v>
      </c>
      <c r="F76" s="38">
        <f t="shared" si="11"/>
        <v>98</v>
      </c>
      <c r="G76" s="38">
        <f t="shared" si="11"/>
        <v>98</v>
      </c>
      <c r="H76" s="37"/>
      <c r="I76" s="37"/>
      <c r="J76" s="37"/>
      <c r="K76" s="37"/>
      <c r="L76" s="38">
        <v>98</v>
      </c>
      <c r="M76" s="38">
        <v>98</v>
      </c>
      <c r="N76" s="37"/>
      <c r="O76" s="37"/>
      <c r="P76" s="37"/>
      <c r="Q76" s="37"/>
      <c r="R76" s="30" t="s">
        <v>27</v>
      </c>
      <c r="S76" s="12"/>
      <c r="T76" s="11">
        <v>77</v>
      </c>
    </row>
    <row r="77" spans="1:20" s="1" customFormat="1" ht="61.5" customHeight="1" x14ac:dyDescent="0.2">
      <c r="A77" s="85"/>
      <c r="B77" s="69" t="s">
        <v>184</v>
      </c>
      <c r="C77" s="20" t="s">
        <v>131</v>
      </c>
      <c r="D77" s="39">
        <v>2019</v>
      </c>
      <c r="E77" s="10" t="s">
        <v>28</v>
      </c>
      <c r="F77" s="38">
        <f t="shared" si="11"/>
        <v>13.331</v>
      </c>
      <c r="G77" s="38">
        <f t="shared" si="11"/>
        <v>13.331</v>
      </c>
      <c r="H77" s="37"/>
      <c r="I77" s="37"/>
      <c r="J77" s="37"/>
      <c r="K77" s="37"/>
      <c r="L77" s="38">
        <v>13.331</v>
      </c>
      <c r="M77" s="38">
        <v>13.331</v>
      </c>
      <c r="N77" s="37"/>
      <c r="O77" s="37"/>
      <c r="P77" s="37"/>
      <c r="Q77" s="37"/>
      <c r="R77" s="12"/>
      <c r="S77" s="12"/>
      <c r="T77" s="11"/>
    </row>
    <row r="78" spans="1:20" s="70" customFormat="1" ht="15" customHeight="1" x14ac:dyDescent="0.2">
      <c r="A78" s="192" t="s">
        <v>25</v>
      </c>
      <c r="B78" s="192"/>
      <c r="C78" s="192"/>
      <c r="D78" s="192"/>
      <c r="E78" s="192"/>
      <c r="F78" s="192"/>
      <c r="G78" s="192"/>
      <c r="H78" s="192"/>
      <c r="I78" s="192"/>
      <c r="J78" s="192"/>
      <c r="K78" s="192"/>
      <c r="L78" s="192"/>
      <c r="M78" s="192"/>
      <c r="N78" s="192"/>
      <c r="O78" s="192"/>
      <c r="P78" s="192"/>
      <c r="Q78" s="192"/>
      <c r="R78" s="192"/>
      <c r="S78" s="192"/>
      <c r="T78" s="192"/>
    </row>
    <row r="79" spans="1:20" s="70" customFormat="1" ht="264" customHeight="1" x14ac:dyDescent="0.2">
      <c r="A79" s="82" t="s">
        <v>26</v>
      </c>
      <c r="B79" s="79" t="s">
        <v>9</v>
      </c>
      <c r="C79" s="80" t="s">
        <v>45</v>
      </c>
      <c r="D79" s="10">
        <v>2019</v>
      </c>
      <c r="E79" s="10" t="s">
        <v>29</v>
      </c>
      <c r="F79" s="96">
        <f>H79+J79+L79+N79+P79</f>
        <v>1150</v>
      </c>
      <c r="G79" s="96">
        <f>I79+K79+M79+O79+Q79</f>
        <v>1149.049</v>
      </c>
      <c r="H79" s="81"/>
      <c r="I79" s="81"/>
      <c r="J79" s="81"/>
      <c r="K79" s="81"/>
      <c r="L79" s="96">
        <v>1150</v>
      </c>
      <c r="M79" s="96">
        <v>1149.049</v>
      </c>
      <c r="N79" s="81"/>
      <c r="O79" s="81"/>
      <c r="P79" s="81"/>
      <c r="Q79" s="81"/>
      <c r="R79" s="6"/>
      <c r="S79" s="6"/>
      <c r="T79" s="6"/>
    </row>
    <row r="80" spans="1:20" s="71" customFormat="1" ht="14.25" x14ac:dyDescent="0.2">
      <c r="A80" s="107"/>
      <c r="B80" s="108"/>
      <c r="C80" s="109" t="s">
        <v>32</v>
      </c>
      <c r="D80" s="110"/>
      <c r="E80" s="110"/>
      <c r="F80" s="115">
        <f t="shared" ref="F80:Q80" si="17">SUM(F79:F79)</f>
        <v>1150</v>
      </c>
      <c r="G80" s="116">
        <f t="shared" si="17"/>
        <v>1149.049</v>
      </c>
      <c r="H80" s="111">
        <f t="shared" si="17"/>
        <v>0</v>
      </c>
      <c r="I80" s="111">
        <f t="shared" si="17"/>
        <v>0</v>
      </c>
      <c r="J80" s="111">
        <f t="shared" si="17"/>
        <v>0</v>
      </c>
      <c r="K80" s="111">
        <f t="shared" si="17"/>
        <v>0</v>
      </c>
      <c r="L80" s="111">
        <f t="shared" si="17"/>
        <v>1150</v>
      </c>
      <c r="M80" s="111">
        <f t="shared" si="17"/>
        <v>1149.049</v>
      </c>
      <c r="N80" s="111">
        <f t="shared" si="17"/>
        <v>0</v>
      </c>
      <c r="O80" s="111">
        <f t="shared" si="17"/>
        <v>0</v>
      </c>
      <c r="P80" s="111">
        <f t="shared" si="17"/>
        <v>0</v>
      </c>
      <c r="Q80" s="111">
        <f t="shared" si="17"/>
        <v>0</v>
      </c>
      <c r="R80" s="103"/>
      <c r="S80" s="103"/>
      <c r="T80" s="102"/>
    </row>
    <row r="81" spans="1:20" x14ac:dyDescent="0.25">
      <c r="A81" s="56"/>
      <c r="B81" s="75"/>
      <c r="C81" s="29" t="s">
        <v>4</v>
      </c>
      <c r="D81" s="74"/>
      <c r="E81" s="74"/>
      <c r="F81" s="77">
        <f t="shared" ref="F81:Q81" si="18">F11+F24+F27+F32+F37+F80</f>
        <v>55608.147999999994</v>
      </c>
      <c r="G81" s="77">
        <f t="shared" si="18"/>
        <v>54694.989000000001</v>
      </c>
      <c r="H81" s="77">
        <f t="shared" si="18"/>
        <v>0</v>
      </c>
      <c r="I81" s="77">
        <f t="shared" si="18"/>
        <v>0</v>
      </c>
      <c r="J81" s="77">
        <f t="shared" si="18"/>
        <v>0</v>
      </c>
      <c r="K81" s="77">
        <f t="shared" si="18"/>
        <v>0</v>
      </c>
      <c r="L81" s="77">
        <f t="shared" si="18"/>
        <v>49126.987999999998</v>
      </c>
      <c r="M81" s="106">
        <f t="shared" si="18"/>
        <v>47825.25</v>
      </c>
      <c r="N81" s="77">
        <f t="shared" si="18"/>
        <v>6471.16</v>
      </c>
      <c r="O81" s="106">
        <f t="shared" si="18"/>
        <v>6869.7390000000005</v>
      </c>
      <c r="P81" s="77">
        <f t="shared" si="18"/>
        <v>10</v>
      </c>
      <c r="Q81" s="77">
        <f t="shared" si="18"/>
        <v>0</v>
      </c>
      <c r="R81" s="30"/>
      <c r="S81" s="30"/>
      <c r="T81" s="31"/>
    </row>
    <row r="82" spans="1:20" s="1" customFormat="1" x14ac:dyDescent="0.2">
      <c r="A82" s="15"/>
      <c r="B82" s="9"/>
      <c r="C82" s="21"/>
      <c r="D82" s="16"/>
      <c r="E82" s="16"/>
      <c r="F82" s="17"/>
      <c r="G82" s="17"/>
      <c r="H82" s="17"/>
      <c r="I82" s="17"/>
      <c r="J82" s="17"/>
      <c r="K82" s="17"/>
      <c r="L82" s="26"/>
      <c r="M82" s="26"/>
      <c r="N82" s="17"/>
      <c r="O82" s="17"/>
      <c r="P82" s="17"/>
      <c r="Q82" s="17"/>
      <c r="R82" s="25"/>
      <c r="S82" s="25"/>
      <c r="T82" s="24"/>
    </row>
    <row r="83" spans="1:20" s="54" customFormat="1" ht="15" customHeight="1" x14ac:dyDescent="0.25">
      <c r="A83" s="197" t="s">
        <v>194</v>
      </c>
      <c r="B83" s="198"/>
      <c r="C83" s="198"/>
      <c r="D83" s="198"/>
      <c r="E83" s="198"/>
      <c r="F83" s="198"/>
      <c r="G83" s="198"/>
      <c r="H83" s="198"/>
      <c r="I83" s="198"/>
      <c r="J83" s="198"/>
      <c r="K83" s="198"/>
      <c r="L83" s="198"/>
      <c r="M83" s="198"/>
      <c r="N83" s="198"/>
      <c r="O83" s="198"/>
      <c r="P83" s="198"/>
      <c r="Q83" s="198"/>
      <c r="R83" s="198"/>
      <c r="S83" s="198"/>
      <c r="T83" s="149"/>
    </row>
    <row r="84" spans="1:20" s="54" customFormat="1" x14ac:dyDescent="0.25">
      <c r="B84" s="122"/>
      <c r="C84" s="186" t="s">
        <v>195</v>
      </c>
      <c r="D84" s="186"/>
      <c r="E84" s="186"/>
      <c r="F84" s="186"/>
      <c r="G84" s="186"/>
      <c r="H84" s="186"/>
      <c r="I84" s="186"/>
      <c r="J84" s="186"/>
      <c r="K84" s="186"/>
      <c r="L84" s="186"/>
      <c r="M84" s="186"/>
      <c r="N84" s="186"/>
      <c r="O84" s="186"/>
      <c r="P84" s="186"/>
      <c r="Q84" s="186"/>
      <c r="R84" s="186"/>
      <c r="S84" s="186"/>
      <c r="T84" s="149"/>
    </row>
    <row r="85" spans="1:20" s="54" customFormat="1" x14ac:dyDescent="0.25">
      <c r="B85" s="122"/>
      <c r="C85" s="150"/>
      <c r="R85" s="148"/>
      <c r="S85" s="148"/>
      <c r="T85" s="149"/>
    </row>
  </sheetData>
  <mergeCells count="25">
    <mergeCell ref="A2:T2"/>
    <mergeCell ref="E3:E6"/>
    <mergeCell ref="A3:A7"/>
    <mergeCell ref="N5:O6"/>
    <mergeCell ref="L6:M6"/>
    <mergeCell ref="J6:K6"/>
    <mergeCell ref="B3:B7"/>
    <mergeCell ref="C3:C7"/>
    <mergeCell ref="S5:T6"/>
    <mergeCell ref="P1:T1"/>
    <mergeCell ref="A78:T78"/>
    <mergeCell ref="A9:R9"/>
    <mergeCell ref="R3:T4"/>
    <mergeCell ref="A11:A51"/>
    <mergeCell ref="A10:T10"/>
    <mergeCell ref="P5:Q6"/>
    <mergeCell ref="D3:D7"/>
    <mergeCell ref="F4:G6"/>
    <mergeCell ref="F3:Q3"/>
    <mergeCell ref="H4:Q4"/>
    <mergeCell ref="C84:S84"/>
    <mergeCell ref="R5:R7"/>
    <mergeCell ref="J5:M5"/>
    <mergeCell ref="H5:I6"/>
    <mergeCell ref="A83:S83"/>
  </mergeCells>
  <printOptions horizontalCentered="1"/>
  <pageMargins left="0.2" right="0.11811023622047245" top="0.62" bottom="0.2" header="0" footer="0"/>
  <pageSetup paperSize="9" scale="70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3</vt:i4>
      </vt:variant>
    </vt:vector>
  </HeadingPairs>
  <TitlesOfParts>
    <vt:vector size="5" baseType="lpstr">
      <vt:lpstr>сводная</vt:lpstr>
      <vt:lpstr>заходи-2019</vt:lpstr>
      <vt:lpstr>'заходи-2019'!Заголовки_для_печати</vt:lpstr>
      <vt:lpstr>'заходи-2019'!Область_печати</vt:lpstr>
      <vt:lpstr>сводная!Область_печати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2020-02-25T13:57:36Z</dcterms:modified>
</cp:coreProperties>
</file>