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600" windowHeight="9000"/>
  </bookViews>
  <sheets>
    <sheet name="сводная" sheetId="2" r:id="rId1"/>
    <sheet name="заходи-2020" sheetId="1" r:id="rId2"/>
  </sheets>
  <externalReferences>
    <externalReference r:id="rId3"/>
  </externalReferences>
  <definedNames>
    <definedName name="_xlnm.Print_Titles" localSheetId="1">'заходи-2020'!$8:$8</definedName>
    <definedName name="_xlnm.Print_Area" localSheetId="1">'заходи-2020'!$A$1:$T$76</definedName>
    <definedName name="_xlnm.Print_Area" localSheetId="0">сводная!$A$1:$N$38</definedName>
  </definedNames>
  <calcPr calcId="162913" fullCalcOnLoad="1"/>
</workbook>
</file>

<file path=xl/calcChain.xml><?xml version="1.0" encoding="utf-8"?>
<calcChain xmlns="http://schemas.openxmlformats.org/spreadsheetml/2006/main">
  <c r="G39" i="1" l="1"/>
  <c r="F39" i="1"/>
  <c r="G68" i="1"/>
  <c r="F68" i="1"/>
  <c r="L57" i="1"/>
  <c r="M57" i="1"/>
  <c r="G59" i="1"/>
  <c r="F59" i="1"/>
  <c r="G58" i="1"/>
  <c r="F58" i="1"/>
  <c r="G67" i="1"/>
  <c r="F67" i="1"/>
  <c r="G30" i="1"/>
  <c r="F30" i="1"/>
  <c r="K16" i="2"/>
  <c r="H16" i="2"/>
  <c r="G16" i="2"/>
  <c r="G65" i="1"/>
  <c r="F65" i="1"/>
  <c r="G63" i="1"/>
  <c r="F63" i="1"/>
  <c r="G55" i="1"/>
  <c r="F55" i="1"/>
  <c r="F40" i="1"/>
  <c r="G40" i="1"/>
  <c r="H34" i="1"/>
  <c r="E16" i="2"/>
  <c r="I34" i="1"/>
  <c r="F16" i="2"/>
  <c r="D16" i="2" s="1"/>
  <c r="J34" i="1"/>
  <c r="K34" i="1"/>
  <c r="M34" i="1"/>
  <c r="J16" i="2"/>
  <c r="N34" i="1"/>
  <c r="O34" i="1"/>
  <c r="L16" i="2"/>
  <c r="P34" i="1"/>
  <c r="M16" i="2"/>
  <c r="Q34" i="1"/>
  <c r="N16" i="2"/>
  <c r="L34" i="1"/>
  <c r="I16" i="2"/>
  <c r="G35" i="1"/>
  <c r="G34" i="1"/>
  <c r="F35" i="1"/>
  <c r="F34" i="1"/>
  <c r="I11" i="1"/>
  <c r="I10" i="1"/>
  <c r="K11" i="1"/>
  <c r="K10" i="1"/>
  <c r="L11" i="1"/>
  <c r="L10" i="1"/>
  <c r="I14" i="2" s="1"/>
  <c r="M11" i="1"/>
  <c r="M10" i="1" s="1"/>
  <c r="Q11" i="1"/>
  <c r="Q10" i="1" s="1"/>
  <c r="H43" i="1"/>
  <c r="I43" i="1"/>
  <c r="J43" i="1"/>
  <c r="K43" i="1"/>
  <c r="L43" i="1"/>
  <c r="M43" i="1"/>
  <c r="N43" i="1"/>
  <c r="O43" i="1"/>
  <c r="P43" i="1"/>
  <c r="Q43" i="1"/>
  <c r="G31" i="1"/>
  <c r="F31" i="1"/>
  <c r="H61" i="1"/>
  <c r="F61" i="1" s="1"/>
  <c r="I61" i="1"/>
  <c r="J61" i="1"/>
  <c r="K61" i="1"/>
  <c r="N61" i="1"/>
  <c r="O61" i="1"/>
  <c r="P61" i="1"/>
  <c r="Q61" i="1"/>
  <c r="M61" i="1"/>
  <c r="G61" i="1"/>
  <c r="L61" i="1"/>
  <c r="O11" i="1"/>
  <c r="O10" i="1" s="1"/>
  <c r="Q57" i="1"/>
  <c r="O57" i="1"/>
  <c r="K57" i="1"/>
  <c r="I57" i="1"/>
  <c r="G57" i="1"/>
  <c r="Q28" i="1"/>
  <c r="N13" i="2"/>
  <c r="K28" i="1"/>
  <c r="H13" i="2"/>
  <c r="I28" i="1"/>
  <c r="F13" i="2"/>
  <c r="Q23" i="1"/>
  <c r="I37" i="1"/>
  <c r="K37" i="1"/>
  <c r="Q37" i="1"/>
  <c r="O37" i="1"/>
  <c r="M37" i="1"/>
  <c r="M36" i="1" s="1"/>
  <c r="K41" i="1"/>
  <c r="I41" i="1"/>
  <c r="Q41" i="1"/>
  <c r="O41" i="1"/>
  <c r="M41" i="1"/>
  <c r="H48" i="1"/>
  <c r="I48" i="1"/>
  <c r="J48" i="1"/>
  <c r="K48" i="1"/>
  <c r="M48" i="1"/>
  <c r="N48" i="1"/>
  <c r="O48" i="1"/>
  <c r="P48" i="1"/>
  <c r="Q48" i="1"/>
  <c r="I72" i="1"/>
  <c r="F18" i="2" s="1"/>
  <c r="K72" i="1"/>
  <c r="H18" i="2" s="1"/>
  <c r="Q72" i="1"/>
  <c r="N18" i="2" s="1"/>
  <c r="O72" i="1"/>
  <c r="L18" i="2" s="1"/>
  <c r="M72" i="1"/>
  <c r="J18" i="2" s="1"/>
  <c r="Q20" i="1"/>
  <c r="N15" i="2" s="1"/>
  <c r="O20" i="1"/>
  <c r="L15" i="2" s="1"/>
  <c r="M20" i="1"/>
  <c r="J15" i="2" s="1"/>
  <c r="K20" i="1"/>
  <c r="H15" i="2" s="1"/>
  <c r="I20" i="1"/>
  <c r="F15" i="2" s="1"/>
  <c r="O28" i="1"/>
  <c r="L13" i="2" s="1"/>
  <c r="M28" i="1"/>
  <c r="J13" i="2" s="1"/>
  <c r="D13" i="2" s="1"/>
  <c r="O23" i="1"/>
  <c r="L11" i="2" s="1"/>
  <c r="M23" i="1"/>
  <c r="J11" i="2" s="1"/>
  <c r="M50" i="1"/>
  <c r="G50" i="1" s="1"/>
  <c r="F56" i="1"/>
  <c r="G56" i="1"/>
  <c r="G71" i="1"/>
  <c r="G72" i="1" s="1"/>
  <c r="F71" i="1"/>
  <c r="F72" i="1" s="1"/>
  <c r="G66" i="1"/>
  <c r="G69" i="1"/>
  <c r="F69" i="1"/>
  <c r="G64" i="1"/>
  <c r="F66" i="1"/>
  <c r="G62" i="1"/>
  <c r="F64" i="1"/>
  <c r="F62" i="1"/>
  <c r="G60" i="1"/>
  <c r="F60" i="1"/>
  <c r="G54" i="1"/>
  <c r="F54" i="1"/>
  <c r="G52" i="1"/>
  <c r="G53" i="1"/>
  <c r="F53" i="1"/>
  <c r="G51" i="1"/>
  <c r="F52" i="1"/>
  <c r="F51" i="1"/>
  <c r="G49" i="1"/>
  <c r="F49" i="1"/>
  <c r="G46" i="1"/>
  <c r="G45" i="1"/>
  <c r="F45" i="1"/>
  <c r="F46" i="1"/>
  <c r="G44" i="1"/>
  <c r="G43" i="1" s="1"/>
  <c r="F44" i="1"/>
  <c r="F43" i="1" s="1"/>
  <c r="G42" i="1"/>
  <c r="F42" i="1"/>
  <c r="G38" i="1"/>
  <c r="G37" i="1" s="1"/>
  <c r="F38" i="1"/>
  <c r="F37" i="1" s="1"/>
  <c r="G32" i="1"/>
  <c r="G33" i="1"/>
  <c r="F33" i="1"/>
  <c r="F32" i="1"/>
  <c r="G29" i="1"/>
  <c r="F29" i="1"/>
  <c r="G27" i="1"/>
  <c r="F27" i="1"/>
  <c r="G26" i="1"/>
  <c r="F26" i="1"/>
  <c r="F25" i="1"/>
  <c r="G25" i="1"/>
  <c r="G24" i="1"/>
  <c r="F24" i="1"/>
  <c r="G22" i="1"/>
  <c r="G21" i="1"/>
  <c r="G19" i="1"/>
  <c r="F19" i="1"/>
  <c r="G16" i="1"/>
  <c r="F16" i="1"/>
  <c r="G14" i="1"/>
  <c r="F14" i="1"/>
  <c r="H28" i="1"/>
  <c r="E13" i="2" s="1"/>
  <c r="J28" i="1"/>
  <c r="G13" i="2"/>
  <c r="N28" i="1"/>
  <c r="K13" i="2"/>
  <c r="P28" i="1"/>
  <c r="M13" i="2"/>
  <c r="L28" i="1"/>
  <c r="I13" i="2"/>
  <c r="F12" i="2"/>
  <c r="H12" i="2"/>
  <c r="J12" i="2"/>
  <c r="H57" i="1"/>
  <c r="F57" i="1" s="1"/>
  <c r="J57" i="1"/>
  <c r="N57" i="1"/>
  <c r="P57" i="1"/>
  <c r="H23" i="1"/>
  <c r="E11" i="2"/>
  <c r="J23" i="1"/>
  <c r="G11" i="2"/>
  <c r="N23" i="1"/>
  <c r="K11" i="2"/>
  <c r="L23" i="1"/>
  <c r="I11" i="2"/>
  <c r="P23" i="1"/>
  <c r="M11" i="2"/>
  <c r="H11" i="1"/>
  <c r="H10" i="1"/>
  <c r="J11" i="1"/>
  <c r="J10" i="1"/>
  <c r="N11" i="1"/>
  <c r="N10" i="1"/>
  <c r="P11" i="1"/>
  <c r="P10" i="1"/>
  <c r="L48" i="1"/>
  <c r="H50" i="1"/>
  <c r="F50" i="1" s="1"/>
  <c r="J50" i="1"/>
  <c r="L50" i="1"/>
  <c r="N50" i="1"/>
  <c r="P50" i="1"/>
  <c r="H37" i="1"/>
  <c r="J37" i="1"/>
  <c r="L37" i="1"/>
  <c r="N37" i="1"/>
  <c r="P37" i="1"/>
  <c r="F22" i="1"/>
  <c r="F21" i="1"/>
  <c r="H41" i="1"/>
  <c r="J41" i="1"/>
  <c r="L41" i="1"/>
  <c r="N41" i="1"/>
  <c r="P41" i="1"/>
  <c r="H20" i="1"/>
  <c r="E15" i="2" s="1"/>
  <c r="J20" i="1"/>
  <c r="G15" i="2" s="1"/>
  <c r="L20" i="1"/>
  <c r="I15" i="2" s="1"/>
  <c r="N20" i="1"/>
  <c r="K15" i="2" s="1"/>
  <c r="P20" i="1"/>
  <c r="M15" i="2" s="1"/>
  <c r="H72" i="1"/>
  <c r="E18" i="2" s="1"/>
  <c r="J72" i="1"/>
  <c r="G18" i="2" s="1"/>
  <c r="N72" i="1"/>
  <c r="K18" i="2" s="1"/>
  <c r="P72" i="1"/>
  <c r="M18" i="2" s="1"/>
  <c r="L72" i="1"/>
  <c r="I18" i="2" s="1"/>
  <c r="G48" i="1"/>
  <c r="K36" i="1"/>
  <c r="H17" i="2"/>
  <c r="I36" i="1"/>
  <c r="F17" i="2"/>
  <c r="Q36" i="1"/>
  <c r="N17" i="2"/>
  <c r="F11" i="1"/>
  <c r="F10" i="1"/>
  <c r="G11" i="1"/>
  <c r="G10" i="1"/>
  <c r="F48" i="1"/>
  <c r="G41" i="1"/>
  <c r="O36" i="1"/>
  <c r="L17" i="2" s="1"/>
  <c r="F28" i="1"/>
  <c r="J36" i="1"/>
  <c r="G17" i="2"/>
  <c r="F23" i="1"/>
  <c r="F41" i="1"/>
  <c r="G23" i="1"/>
  <c r="G20" i="1"/>
  <c r="N36" i="1"/>
  <c r="P36" i="1"/>
  <c r="M17" i="2" s="1"/>
  <c r="H36" i="1"/>
  <c r="E17" i="2" s="1"/>
  <c r="M12" i="2"/>
  <c r="K17" i="2"/>
  <c r="E12" i="2"/>
  <c r="G12" i="2"/>
  <c r="C12" i="2"/>
  <c r="D12" i="2"/>
  <c r="F20" i="1"/>
  <c r="K73" i="1"/>
  <c r="H14" i="2"/>
  <c r="G28" i="1"/>
  <c r="L36" i="1"/>
  <c r="I17" i="2" s="1"/>
  <c r="C16" i="2"/>
  <c r="L73" i="1"/>
  <c r="C11" i="2"/>
  <c r="P73" i="1"/>
  <c r="M14" i="2"/>
  <c r="J73" i="1"/>
  <c r="G14" i="2"/>
  <c r="F14" i="2"/>
  <c r="I73" i="1"/>
  <c r="N73" i="1"/>
  <c r="K14" i="2"/>
  <c r="K19" i="2" s="1"/>
  <c r="E14" i="2"/>
  <c r="M19" i="2" l="1"/>
  <c r="C15" i="2"/>
  <c r="C13" i="2"/>
  <c r="E19" i="2"/>
  <c r="D11" i="2"/>
  <c r="J19" i="2"/>
  <c r="D15" i="2"/>
  <c r="F19" i="2"/>
  <c r="J17" i="2"/>
  <c r="D17" i="2" s="1"/>
  <c r="G36" i="1"/>
  <c r="G73" i="1" s="1"/>
  <c r="J14" i="2"/>
  <c r="M73" i="1"/>
  <c r="G19" i="2"/>
  <c r="C17" i="2"/>
  <c r="C18" i="2"/>
  <c r="L19" i="2"/>
  <c r="H19" i="2"/>
  <c r="D18" i="2"/>
  <c r="L14" i="2"/>
  <c r="O73" i="1"/>
  <c r="N14" i="2"/>
  <c r="N19" i="2" s="1"/>
  <c r="Q73" i="1"/>
  <c r="I19" i="2"/>
  <c r="C14" i="2"/>
  <c r="C19" i="2" s="1"/>
  <c r="H73" i="1"/>
  <c r="F36" i="1"/>
  <c r="F73" i="1" s="1"/>
  <c r="D14" i="2" l="1"/>
  <c r="D19" i="2" s="1"/>
</calcChain>
</file>

<file path=xl/sharedStrings.xml><?xml version="1.0" encoding="utf-8"?>
<sst xmlns="http://schemas.openxmlformats.org/spreadsheetml/2006/main" count="258" uniqueCount="178">
  <si>
    <t>Зміст заходу</t>
  </si>
  <si>
    <t>Виконавець</t>
  </si>
  <si>
    <t>Витрати на реалізацію, тис.грн.</t>
  </si>
  <si>
    <t>у тому числі за рахунок коштів:</t>
  </si>
  <si>
    <t>Всього</t>
  </si>
  <si>
    <t>місцевих бюджетів</t>
  </si>
  <si>
    <t>бюджету
міст і 
районів</t>
  </si>
  <si>
    <t>інших 
джерел</t>
  </si>
  <si>
    <t>Очікуваний 
результат</t>
  </si>
  <si>
    <t>1.</t>
  </si>
  <si>
    <t>2.</t>
  </si>
  <si>
    <t>Держав-
ного
бюджету</t>
  </si>
  <si>
    <t>облас-
ного
бюджету</t>
  </si>
  <si>
    <t>підпри-
ємств</t>
  </si>
  <si>
    <t xml:space="preserve">Термін
виконан-
ня </t>
  </si>
  <si>
    <t>значення показника</t>
  </si>
  <si>
    <t>найменування показника</t>
  </si>
  <si>
    <t>№
з/п</t>
  </si>
  <si>
    <t>3.</t>
  </si>
  <si>
    <t>1.1</t>
  </si>
  <si>
    <t>1.2</t>
  </si>
  <si>
    <t>1.3</t>
  </si>
  <si>
    <t>1.5</t>
  </si>
  <si>
    <t>1.6</t>
  </si>
  <si>
    <t>4.1</t>
  </si>
  <si>
    <t>3.1.7. Містобудівна діяльність</t>
  </si>
  <si>
    <t>Забезпечення раціонального використання території населеного пункту, визначення перспективних напрямків розвитку території з урахуванням сучасних вимог в сфері містобудування</t>
  </si>
  <si>
    <t>од.</t>
  </si>
  <si>
    <t xml:space="preserve"> Курахівська міська рада</t>
  </si>
  <si>
    <t>Курахівська міська рада</t>
  </si>
  <si>
    <t>км</t>
  </si>
  <si>
    <t>всього</t>
  </si>
  <si>
    <t>4.</t>
  </si>
  <si>
    <t>кВт</t>
  </si>
  <si>
    <t>п.м.</t>
  </si>
  <si>
    <t xml:space="preserve"> Курахівська ТЕС</t>
  </si>
  <si>
    <t>Поточний ремонт житлового фонду комунальної власності територіальної громади м.Курахове</t>
  </si>
  <si>
    <t>Ремонт і заміна теплових мереж</t>
  </si>
  <si>
    <t>Заходи</t>
  </si>
  <si>
    <t>щодо забезпечення виконання Плану соціально-економічного розвитку м. Курахове</t>
  </si>
  <si>
    <t>Розділ</t>
  </si>
  <si>
    <t>Термін виконання</t>
  </si>
  <si>
    <t>державного бюджету (субвенція)</t>
  </si>
  <si>
    <t>підприємств</t>
  </si>
  <si>
    <t>інших джерел</t>
  </si>
  <si>
    <t>обласного бюджету</t>
  </si>
  <si>
    <t>місцевий бюджет</t>
  </si>
  <si>
    <t>план</t>
  </si>
  <si>
    <t>факт</t>
  </si>
  <si>
    <t>теплопостачання</t>
  </si>
  <si>
    <t>газ</t>
  </si>
  <si>
    <t>житлове господарство</t>
  </si>
  <si>
    <t>благоустрій</t>
  </si>
  <si>
    <t>архітектура</t>
  </si>
  <si>
    <t>водопостачання та водовідведення</t>
  </si>
  <si>
    <t>1.1.2 Забезпечувати ефективне функціонування житлово-комунального господарства та безперебійне енерго-, газо- та водопостачання об’єктів соціальної сфери, освіти, охорони здоров’я</t>
  </si>
  <si>
    <t>№ і назва завдання Стратегії розвитку Донецької області на період до 2020 року</t>
  </si>
  <si>
    <t>3.1.7 Житлове господарство та комунальна інфраструктура</t>
  </si>
  <si>
    <t>Забезпечення якісного управління житловим фондом та поліпшення умов проживання мешканців</t>
  </si>
  <si>
    <t>Реконструкція / капітальний ремонт житлових будинків, з них</t>
  </si>
  <si>
    <t>1.1.1</t>
  </si>
  <si>
    <t>Реконструкція / капітальний ремонт житлових будинків (будівельних конструкцій, інженерних комунікацій)</t>
  </si>
  <si>
    <t>1.1.2</t>
  </si>
  <si>
    <t xml:space="preserve">Реконструкція/капітальний ремонт житлових будинків  з застосуванням заходів з енергоефективності </t>
  </si>
  <si>
    <t>Капітальний ремонт, модернізація, заміна, експертна оцінка  ліфтів</t>
  </si>
  <si>
    <t>Реконструкція та
ремонт об’єктів
з метою компактного
проживання внутрішньо переміщених осіб</t>
  </si>
  <si>
    <t>2.1.</t>
  </si>
  <si>
    <t>Місцева Програма підтримки ОСББ (у разі наявності)</t>
  </si>
  <si>
    <t>Інші заходи спрямовані на підтримку ОСББ                          ( проведення ремонтів, надання фінпідтримки інше)</t>
  </si>
  <si>
    <t>Забезпечення реалізації заходів з капітального ремонту та реконструкції теплового господарства</t>
  </si>
  <si>
    <t>3.1.</t>
  </si>
  <si>
    <t>Забезпечення реалізації заходів з капітального ремонту та реконструкції водопровідно-каналізаційного господарства</t>
  </si>
  <si>
    <t>Благоустрій територій населених пунктів</t>
  </si>
  <si>
    <t>5.1.</t>
  </si>
  <si>
    <t>Утримання та ремонт дорожньо-мостового господарства (комунального значення)</t>
  </si>
  <si>
    <t>Утримання,  ремонт та очищення зливових каналізаційних, дренажних систем і колодязів населених пунктів області</t>
  </si>
  <si>
    <t>Утримання, ремонт та будівництво об’єктів зовнішнього освітлення</t>
  </si>
  <si>
    <t>Утримання зелених насаджень загального користування</t>
  </si>
  <si>
    <t>Утримання та благоустрій місць поховань, поховання безрідних та фінансування робіт з інветаризації земельних ділянок під кладовища</t>
  </si>
  <si>
    <t>Санітарне очищення, придбання обладнання та ліквідація стихійних звалищ</t>
  </si>
  <si>
    <t>Утримання, ремонт та будівництво дитячих і спортивних майданчиків</t>
  </si>
  <si>
    <t>Боротьба з карантинними рослинами</t>
  </si>
  <si>
    <t>Інші заходи з благоустрою, які не підпадають під пункти наведені вище</t>
  </si>
  <si>
    <t>тис. м2</t>
  </si>
  <si>
    <t>Ремонт паркових лав у м. Курахове Мар'їнского району Донецької області</t>
  </si>
  <si>
    <t xml:space="preserve">Ремонт та утримання малих архітектурних форм, пам'ятників, стел у  м. Курахове Мар'їнського району Донецької області  </t>
  </si>
  <si>
    <t>витрати за спожиту електроенергію на зовнішне освітлення у м. Курахове Мар'їнского району Донецької області</t>
  </si>
  <si>
    <t>послуги з технічного обслуговування систем вуличного освітлення у м. Курахове Мар'їнського району Донецької області</t>
  </si>
  <si>
    <t>послуги з підключення зовнішнього освітлення у м. Курахове Мар'їнського району Донецької області</t>
  </si>
  <si>
    <t>прибирання біотуалетів у м. Курахове Мар'їнского району Донецької області</t>
  </si>
  <si>
    <t>прибирання місць відпочинку на площі у м. Курахове Мар'їнского району Донецької області</t>
  </si>
  <si>
    <t>звільнення урн від сміття у м. Курахове Мар'їнского району Донецької області</t>
  </si>
  <si>
    <t>4.3</t>
  </si>
  <si>
    <t>Облсуговування пожежних гідрантів</t>
  </si>
  <si>
    <t>ремонт та технічне обслуговування обладнання дитячих ігрових майданчиків у м. Курахове Мар'їнського району  Донецької області</t>
  </si>
  <si>
    <r>
      <t xml:space="preserve">п.м  </t>
    </r>
    <r>
      <rPr>
        <sz val="8"/>
        <rFont val="Times New Roman"/>
        <family val="1"/>
        <charset val="204"/>
      </rPr>
      <t>у однотрубному вимірюванні</t>
    </r>
  </si>
  <si>
    <t>3.2.</t>
  </si>
  <si>
    <t>3.3.</t>
  </si>
  <si>
    <t>4.4</t>
  </si>
  <si>
    <t>Поточний ремонт теплокамер</t>
  </si>
  <si>
    <t>створення ОСББ</t>
  </si>
  <si>
    <t>Роботи згідно робочого проекту «Реконструкція проспекту Миру від вул. Пушкіна до вул. Побєда у м. Курахове»</t>
  </si>
  <si>
    <t xml:space="preserve">план </t>
  </si>
  <si>
    <t xml:space="preserve">утримання незакріплених за підприємствами територій: ліквідація стихійних звалищ, прибирання, вивіз сміття у м.Курахове  Мар'їнського району Донецької області </t>
  </si>
  <si>
    <t>Технічне обслуговування мереж  газопостачаня у м. Курахове Мар'їнского району Донецької області</t>
  </si>
  <si>
    <t>Ремонт водопровідних мереж</t>
  </si>
  <si>
    <t>Створення безбар’єрного середовища для осіб з інвалідністю (влаштування під'їздів для інвалідів)</t>
  </si>
  <si>
    <t xml:space="preserve">Заміна  теплоізоляції лінії зовнішніх тепломереж </t>
  </si>
  <si>
    <t>Відновлення систем автоматичного протипожежного захисту в будинках підвищеної поверховості</t>
  </si>
  <si>
    <t>4.5</t>
  </si>
  <si>
    <t>Поточний ремонт та обслуговування зовнішніх мереж та об'єктів системи водовідведення</t>
  </si>
  <si>
    <t>КП "МСЕЗ" КМР"</t>
  </si>
  <si>
    <t>Курахівська ТЕС,  Курахівська міська рада</t>
  </si>
  <si>
    <t>5</t>
  </si>
  <si>
    <t>Забезпечення реалізації заходів з ремонту та технічного обслуговування газового господарства</t>
  </si>
  <si>
    <t>6.</t>
  </si>
  <si>
    <t>6.1.</t>
  </si>
  <si>
    <t>6.1.1</t>
  </si>
  <si>
    <t>6.1.2</t>
  </si>
  <si>
    <t>6.2.</t>
  </si>
  <si>
    <t>6.2.1</t>
  </si>
  <si>
    <t>6.3.</t>
  </si>
  <si>
    <t>6.3.1</t>
  </si>
  <si>
    <t>6.3.2</t>
  </si>
  <si>
    <t>6.3.3</t>
  </si>
  <si>
    <t>6.4.</t>
  </si>
  <si>
    <t>6.5.</t>
  </si>
  <si>
    <t>6.5.1</t>
  </si>
  <si>
    <t>6.6.</t>
  </si>
  <si>
    <t>6.6.1</t>
  </si>
  <si>
    <t>6.6.2</t>
  </si>
  <si>
    <t>6.7.</t>
  </si>
  <si>
    <t>6.7.1</t>
  </si>
  <si>
    <t>6.8.</t>
  </si>
  <si>
    <t>Підтримка житлового фонду при створені та функціонуванні об'єднань співвласників багатоквартирних будинків</t>
  </si>
  <si>
    <t>захоронення безпритульних осіб у м. Курахове Мар'їнского району Донецької області</t>
  </si>
  <si>
    <t>технічне обслуговування зливової каналізації у м. Курахове Мар'їнского району Донецької області</t>
  </si>
  <si>
    <t>Технічне обслуговування розподільчих газопроводів середнього тиску</t>
  </si>
  <si>
    <t>підмітання доріг від сміття, розчищення та побілка бордюр у м. Курахове, Мар'їнський район, Донецька область</t>
  </si>
  <si>
    <t>очищення доріг від снігу, посипання доріг і тротуарів піском, поливання доріг у м. Курахове, Мар'їнський район, Донецька область</t>
  </si>
  <si>
    <t>Технічне обслуговування та поточний ремонт фонтанів у м. Курахове Мар'їнского району Донецької області</t>
  </si>
  <si>
    <t xml:space="preserve">Придбання паркових лав у  м. Курахове Мар'їнського району Донецької області </t>
  </si>
  <si>
    <t>поточний та ямковий ремонт доріг, відсипання доріг шлаком, нанесення дорожньої розмітки та встановлення дорожніх знаків у м. Курахове, Мар'їнського району, Донецької області</t>
  </si>
  <si>
    <t>газопостачання</t>
  </si>
  <si>
    <t>на 2020 рік</t>
  </si>
  <si>
    <t>Заміна  квартальної лінії тепломережі по вул. Енергетиків</t>
  </si>
  <si>
    <t>КП "МСЄЗ" КМР"</t>
  </si>
  <si>
    <t>Внесення змін до генерального плану м. Курахове смт Іллінка, с-ща Острівське, с-ща Старі Терни, с. Степанівка Курахівської міської ради Мар’їнського району Донецької області</t>
  </si>
  <si>
    <t>Встановлення паркових лав у м. Курахове, Мар'їнського  району Донецької області</t>
  </si>
  <si>
    <t>Послуги по відлову, стерилізації, обробки від паразитів, вакцинації, кліпсування безпритульних тварин у м. Курахове Мар'їнского району Донецької області</t>
  </si>
  <si>
    <t>4.2</t>
  </si>
  <si>
    <t>Розробка техніко-економічного обгрунтування "Будівництво водоводу та споруд для с. Степанівка, с. Острівське, смт. Іллінка"</t>
  </si>
  <si>
    <t>Дезобробка, утримання колодязів</t>
  </si>
  <si>
    <t>Організація санітарного очищення території міста</t>
  </si>
  <si>
    <t>чол.</t>
  </si>
  <si>
    <t>6.7.2</t>
  </si>
  <si>
    <t>придбання обладнання дитячих ігрових майданчиків у м. Курахове Мар'їнського району  Донецької області</t>
  </si>
  <si>
    <t>3.4.</t>
  </si>
  <si>
    <t>6.4.1</t>
  </si>
  <si>
    <t>6.5.2</t>
  </si>
  <si>
    <t>6.5.3</t>
  </si>
  <si>
    <t>6.5.4</t>
  </si>
  <si>
    <t>6.5.5</t>
  </si>
  <si>
    <t>6.5.6</t>
  </si>
  <si>
    <t>6.7.3</t>
  </si>
  <si>
    <t>6.7.4</t>
  </si>
  <si>
    <t>6.7.5</t>
  </si>
  <si>
    <t>6.7.6</t>
  </si>
  <si>
    <t>6.7.7</t>
  </si>
  <si>
    <t>елемент.</t>
  </si>
  <si>
    <t>Придбання павільйону зупинки для транспорту</t>
  </si>
  <si>
    <t>6.1.3</t>
  </si>
  <si>
    <t>Секретар ради                                                                        Лілія МЕДВЕДЄВА</t>
  </si>
  <si>
    <t>Додаток 1 до інформації  про результати виконання Програми соціально-економічного та культурного розвитку м.Курахове за 2020 рік</t>
  </si>
  <si>
    <t>Заходи щодо виконання завдань Програми соціально-економічного та культурного розвитку м.Курахове за 2020 рік</t>
  </si>
  <si>
    <t>Придбання та встановлення автобусної зупинки на вул. Нова Іллінка автомобільної дороги державного значення Т- 05-25 Михайлівка- Селидове- Курахове»</t>
  </si>
  <si>
    <t xml:space="preserve">Заступник міського голови з питань діяльності виконавчих органів                                                                                Віталій БАТРАК
</t>
  </si>
  <si>
    <t>Секретар ради                                                                                                                    Лілія МЕДВЕДЄВА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</si>
</sst>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4" formatCode="0.0"/>
    <numFmt numFmtId="175" formatCode="0.000"/>
  </numFmts>
  <fonts count="22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60">
    <xf numFmtId="0" fontId="0" fillId="0" borderId="0" xfId="0"/>
    <xf numFmtId="0" fontId="2" fillId="0" borderId="0" xfId="0" applyFont="1" applyFill="1"/>
    <xf numFmtId="0" fontId="2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top" wrapText="1"/>
    </xf>
    <xf numFmtId="174" fontId="2" fillId="0" borderId="0" xfId="0" applyNumberFormat="1" applyFont="1" applyFill="1" applyBorder="1" applyAlignment="1">
      <alignment horizontal="center" vertical="top"/>
    </xf>
    <xf numFmtId="0" fontId="1" fillId="2" borderId="0" xfId="0" applyFont="1" applyFill="1"/>
    <xf numFmtId="0" fontId="1" fillId="2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4" fontId="1" fillId="0" borderId="0" xfId="0" applyNumberFormat="1" applyFont="1" applyFill="1" applyBorder="1" applyAlignment="1">
      <alignment horizontal="center" vertical="top"/>
    </xf>
    <xf numFmtId="0" fontId="1" fillId="2" borderId="0" xfId="0" applyFont="1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 wrapText="1"/>
    </xf>
    <xf numFmtId="174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top" wrapText="1"/>
    </xf>
    <xf numFmtId="174" fontId="1" fillId="3" borderId="1" xfId="0" applyNumberFormat="1" applyFont="1" applyFill="1" applyBorder="1" applyAlignment="1">
      <alignment horizontal="center" vertical="top" wrapText="1"/>
    </xf>
    <xf numFmtId="175" fontId="2" fillId="3" borderId="1" xfId="0" applyNumberFormat="1" applyFont="1" applyFill="1" applyBorder="1" applyAlignment="1">
      <alignment horizontal="center" vertical="top" wrapText="1"/>
    </xf>
    <xf numFmtId="175" fontId="1" fillId="3" borderId="1" xfId="0" applyNumberFormat="1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wrapText="1"/>
    </xf>
    <xf numFmtId="0" fontId="8" fillId="0" borderId="1" xfId="0" applyFont="1" applyFill="1" applyBorder="1"/>
    <xf numFmtId="175" fontId="4" fillId="0" borderId="1" xfId="0" applyNumberFormat="1" applyFont="1" applyFill="1" applyBorder="1" applyAlignment="1">
      <alignment horizontal="center" vertical="center"/>
    </xf>
    <xf numFmtId="175" fontId="4" fillId="0" borderId="1" xfId="0" applyNumberFormat="1" applyFont="1" applyBorder="1" applyAlignment="1">
      <alignment horizontal="center" vertical="center"/>
    </xf>
    <xf numFmtId="175" fontId="4" fillId="0" borderId="1" xfId="0" applyNumberFormat="1" applyFont="1" applyBorder="1" applyAlignment="1">
      <alignment horizontal="center"/>
    </xf>
    <xf numFmtId="0" fontId="7" fillId="0" borderId="1" xfId="0" applyFont="1" applyFill="1" applyBorder="1"/>
    <xf numFmtId="175" fontId="5" fillId="0" borderId="1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top"/>
    </xf>
    <xf numFmtId="0" fontId="1" fillId="3" borderId="0" xfId="0" applyFont="1" applyFill="1"/>
    <xf numFmtId="0" fontId="1" fillId="3" borderId="0" xfId="0" applyFont="1" applyFill="1" applyBorder="1" applyAlignment="1">
      <alignment horizontal="left" vertical="top" wrapText="1"/>
    </xf>
    <xf numFmtId="0" fontId="1" fillId="3" borderId="0" xfId="0" applyFont="1" applyFill="1" applyBorder="1"/>
    <xf numFmtId="0" fontId="4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top" wrapText="1"/>
    </xf>
    <xf numFmtId="0" fontId="1" fillId="2" borderId="0" xfId="0" applyFont="1" applyFill="1" applyBorder="1"/>
    <xf numFmtId="0" fontId="4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wrapText="1"/>
    </xf>
    <xf numFmtId="0" fontId="13" fillId="3" borderId="1" xfId="0" applyFont="1" applyFill="1" applyBorder="1" applyAlignment="1">
      <alignment horizontal="left" vertical="top" wrapText="1"/>
    </xf>
    <xf numFmtId="0" fontId="13" fillId="3" borderId="0" xfId="0" applyFont="1" applyFill="1" applyAlignment="1">
      <alignment wrapText="1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top"/>
    </xf>
    <xf numFmtId="0" fontId="2" fillId="3" borderId="3" xfId="0" applyFont="1" applyFill="1" applyBorder="1"/>
    <xf numFmtId="0" fontId="14" fillId="3" borderId="1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horizontal="left" wrapText="1"/>
    </xf>
    <xf numFmtId="0" fontId="15" fillId="3" borderId="1" xfId="0" applyFont="1" applyFill="1" applyBorder="1" applyAlignment="1">
      <alignment horizontal="left" vertical="center" wrapText="1"/>
    </xf>
    <xf numFmtId="0" fontId="15" fillId="3" borderId="1" xfId="0" applyFont="1" applyFill="1" applyBorder="1" applyAlignment="1">
      <alignment horizontal="left" wrapText="1"/>
    </xf>
    <xf numFmtId="0" fontId="15" fillId="3" borderId="1" xfId="0" applyFont="1" applyFill="1" applyBorder="1" applyAlignment="1">
      <alignment horizontal="left" vertical="top" wrapText="1"/>
    </xf>
    <xf numFmtId="175" fontId="12" fillId="3" borderId="1" xfId="0" applyNumberFormat="1" applyFont="1" applyFill="1" applyBorder="1"/>
    <xf numFmtId="175" fontId="16" fillId="3" borderId="1" xfId="0" applyNumberFormat="1" applyFont="1" applyFill="1" applyBorder="1" applyAlignment="1">
      <alignment horizontal="center" vertical="top" wrapText="1"/>
    </xf>
    <xf numFmtId="0" fontId="1" fillId="3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4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center" vertical="top" wrapText="1"/>
    </xf>
    <xf numFmtId="175" fontId="5" fillId="3" borderId="4" xfId="0" applyNumberFormat="1" applyFont="1" applyFill="1" applyBorder="1" applyAlignment="1">
      <alignment horizontal="center" vertical="top" wrapText="1"/>
    </xf>
    <xf numFmtId="2" fontId="5" fillId="3" borderId="4" xfId="0" applyNumberFormat="1" applyFont="1" applyFill="1" applyBorder="1" applyAlignment="1">
      <alignment horizontal="center" vertical="top" wrapText="1"/>
    </xf>
    <xf numFmtId="175" fontId="2" fillId="3" borderId="4" xfId="0" applyNumberFormat="1" applyFont="1" applyFill="1" applyBorder="1" applyAlignment="1">
      <alignment horizontal="center" vertical="top" wrapText="1"/>
    </xf>
    <xf numFmtId="0" fontId="2" fillId="3" borderId="0" xfId="0" applyFont="1" applyFill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top"/>
    </xf>
    <xf numFmtId="175" fontId="5" fillId="3" borderId="1" xfId="0" applyNumberFormat="1" applyFont="1" applyFill="1" applyBorder="1" applyAlignment="1">
      <alignment horizontal="center" vertical="top" wrapText="1"/>
    </xf>
    <xf numFmtId="49" fontId="1" fillId="3" borderId="1" xfId="0" applyNumberFormat="1" applyFont="1" applyFill="1" applyBorder="1" applyAlignment="1">
      <alignment horizontal="center" vertical="top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175" fontId="1" fillId="3" borderId="1" xfId="0" applyNumberFormat="1" applyFont="1" applyFill="1" applyBorder="1" applyAlignment="1">
      <alignment horizontal="center" vertical="center" wrapText="1"/>
    </xf>
    <xf numFmtId="175" fontId="4" fillId="3" borderId="1" xfId="0" applyNumberFormat="1" applyFont="1" applyFill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left" vertical="top" wrapText="1"/>
    </xf>
    <xf numFmtId="2" fontId="2" fillId="3" borderId="1" xfId="0" applyNumberFormat="1" applyFont="1" applyFill="1" applyBorder="1" applyAlignment="1">
      <alignment horizontal="center" vertical="top" wrapText="1"/>
    </xf>
    <xf numFmtId="2" fontId="5" fillId="3" borderId="1" xfId="0" applyNumberFormat="1" applyFont="1" applyFill="1" applyBorder="1" applyAlignment="1">
      <alignment horizontal="center" vertical="top" wrapText="1"/>
    </xf>
    <xf numFmtId="1" fontId="1" fillId="3" borderId="1" xfId="0" applyNumberFormat="1" applyFont="1" applyFill="1" applyBorder="1" applyAlignment="1">
      <alignment horizontal="center" vertical="center" wrapText="1"/>
    </xf>
    <xf numFmtId="175" fontId="4" fillId="3" borderId="1" xfId="0" applyNumberFormat="1" applyFont="1" applyFill="1" applyBorder="1" applyAlignment="1">
      <alignment horizontal="center" vertical="top" wrapText="1"/>
    </xf>
    <xf numFmtId="2" fontId="1" fillId="3" borderId="1" xfId="0" applyNumberFormat="1" applyFont="1" applyFill="1" applyBorder="1" applyAlignment="1">
      <alignment horizontal="center" vertical="center" wrapText="1"/>
    </xf>
    <xf numFmtId="175" fontId="1" fillId="3" borderId="1" xfId="0" applyNumberFormat="1" applyFont="1" applyFill="1" applyBorder="1" applyAlignment="1">
      <alignment horizontal="center" vertical="top"/>
    </xf>
    <xf numFmtId="49" fontId="16" fillId="3" borderId="1" xfId="0" applyNumberFormat="1" applyFont="1" applyFill="1" applyBorder="1" applyAlignment="1">
      <alignment horizontal="center" vertical="top"/>
    </xf>
    <xf numFmtId="0" fontId="16" fillId="3" borderId="1" xfId="0" applyFont="1" applyFill="1" applyBorder="1" applyAlignment="1">
      <alignment horizontal="left" vertical="top" wrapText="1"/>
    </xf>
    <xf numFmtId="0" fontId="16" fillId="3" borderId="1" xfId="0" applyFont="1" applyFill="1" applyBorder="1" applyAlignment="1">
      <alignment horizontal="center" vertical="top"/>
    </xf>
    <xf numFmtId="0" fontId="16" fillId="3" borderId="1" xfId="0" applyFont="1" applyFill="1" applyBorder="1" applyAlignment="1">
      <alignment horizontal="center" vertical="center" wrapText="1"/>
    </xf>
    <xf numFmtId="175" fontId="16" fillId="3" borderId="1" xfId="0" applyNumberFormat="1" applyFont="1" applyFill="1" applyBorder="1" applyAlignment="1">
      <alignment horizontal="center" vertical="top"/>
    </xf>
    <xf numFmtId="49" fontId="14" fillId="3" borderId="1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center" wrapText="1"/>
    </xf>
    <xf numFmtId="175" fontId="2" fillId="3" borderId="1" xfId="0" applyNumberFormat="1" applyFont="1" applyFill="1" applyBorder="1" applyAlignment="1">
      <alignment horizontal="center" vertical="top"/>
    </xf>
    <xf numFmtId="175" fontId="11" fillId="3" borderId="1" xfId="0" applyNumberFormat="1" applyFont="1" applyFill="1" applyBorder="1" applyAlignment="1">
      <alignment horizontal="center" vertical="top" wrapText="1"/>
    </xf>
    <xf numFmtId="2" fontId="11" fillId="3" borderId="1" xfId="0" applyNumberFormat="1" applyFont="1" applyFill="1" applyBorder="1" applyAlignment="1">
      <alignment horizontal="center" vertical="top" wrapText="1"/>
    </xf>
    <xf numFmtId="49" fontId="4" fillId="3" borderId="1" xfId="0" applyNumberFormat="1" applyFont="1" applyFill="1" applyBorder="1" applyAlignment="1">
      <alignment horizontal="center" vertical="center" wrapText="1"/>
    </xf>
    <xf numFmtId="174" fontId="16" fillId="3" borderId="1" xfId="0" applyNumberFormat="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top" wrapText="1"/>
    </xf>
    <xf numFmtId="0" fontId="18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4" fontId="2" fillId="3" borderId="1" xfId="0" applyNumberFormat="1" applyFont="1" applyFill="1" applyBorder="1" applyAlignment="1">
      <alignment horizontal="center" vertical="center" wrapText="1"/>
    </xf>
    <xf numFmtId="0" fontId="19" fillId="3" borderId="0" xfId="0" applyFont="1" applyFill="1"/>
    <xf numFmtId="0" fontId="17" fillId="3" borderId="1" xfId="0" applyFont="1" applyFill="1" applyBorder="1" applyAlignment="1">
      <alignment horizontal="center" vertical="top" wrapText="1"/>
    </xf>
    <xf numFmtId="0" fontId="17" fillId="3" borderId="1" xfId="0" applyFont="1" applyFill="1" applyBorder="1" applyAlignment="1">
      <alignment vertical="top" wrapText="1"/>
    </xf>
    <xf numFmtId="0" fontId="16" fillId="3" borderId="1" xfId="0" applyFont="1" applyFill="1" applyBorder="1" applyAlignment="1">
      <alignment horizontal="center" vertical="top" wrapText="1"/>
    </xf>
    <xf numFmtId="0" fontId="19" fillId="3" borderId="1" xfId="0" applyFont="1" applyFill="1" applyBorder="1" applyAlignment="1">
      <alignment horizontal="center" vertical="top"/>
    </xf>
    <xf numFmtId="0" fontId="19" fillId="3" borderId="1" xfId="0" applyFont="1" applyFill="1" applyBorder="1"/>
    <xf numFmtId="0" fontId="2" fillId="3" borderId="1" xfId="0" applyFont="1" applyFill="1" applyBorder="1"/>
    <xf numFmtId="2" fontId="2" fillId="3" borderId="1" xfId="0" applyNumberFormat="1" applyFont="1" applyFill="1" applyBorder="1"/>
    <xf numFmtId="175" fontId="2" fillId="3" borderId="1" xfId="0" applyNumberFormat="1" applyFont="1" applyFill="1" applyBorder="1"/>
    <xf numFmtId="0" fontId="2" fillId="3" borderId="0" xfId="0" applyFont="1" applyFill="1" applyBorder="1"/>
    <xf numFmtId="0" fontId="2" fillId="3" borderId="0" xfId="0" applyFont="1" applyFill="1" applyBorder="1" applyAlignment="1">
      <alignment horizontal="center" vertical="top"/>
    </xf>
    <xf numFmtId="0" fontId="2" fillId="3" borderId="0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center" vertical="top" wrapText="1"/>
    </xf>
    <xf numFmtId="174" fontId="2" fillId="3" borderId="0" xfId="0" applyNumberFormat="1" applyFont="1" applyFill="1" applyBorder="1" applyAlignment="1">
      <alignment horizontal="center" vertical="top"/>
    </xf>
    <xf numFmtId="174" fontId="1" fillId="3" borderId="0" xfId="0" applyNumberFormat="1" applyFont="1" applyFill="1" applyBorder="1" applyAlignment="1">
      <alignment horizontal="center" vertical="top"/>
    </xf>
    <xf numFmtId="0" fontId="4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20" fillId="3" borderId="0" xfId="0" applyFont="1" applyFill="1" applyBorder="1" applyAlignment="1">
      <alignment horizontal="center" vertical="top" wrapText="1"/>
    </xf>
    <xf numFmtId="0" fontId="20" fillId="3" borderId="0" xfId="0" applyFont="1" applyFill="1" applyBorder="1" applyAlignment="1">
      <alignment horizontal="center" vertical="top"/>
    </xf>
    <xf numFmtId="0" fontId="1" fillId="3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21" fillId="3" borderId="0" xfId="0" applyFont="1" applyFill="1" applyAlignment="1">
      <alignment horizontal="center" vertical="top" wrapText="1"/>
    </xf>
    <xf numFmtId="0" fontId="1" fillId="3" borderId="0" xfId="0" applyFont="1" applyFill="1" applyAlignment="1">
      <alignment horizontal="center"/>
    </xf>
    <xf numFmtId="0" fontId="6" fillId="3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4;&#1090;&#1095;&#1077;&#1090;&#1099;/&#1055;&#1088;&#1086;&#1075;&#1088;&#1072;&#1084;&#1084;&#1072;%20&#1089;&#1086;&#1094;.-%20&#1077;&#1082;&#1086;&#1085;&#1086;&#1084;.%202017/&#1055;&#1088;&#1086;&#1075;&#1088;&#1072;&#1084;&#1072;%20&#1089;&#1086;&#1094;-&#1077;&#1082;&#1086;&#1085;&#1086;&#1084;%20&#1079;&#1072;%202017%20&#1073;&#1077;&#1079;%20&#1077;&#1082;&#1086;&#1083;&#1086;&#1075;&#1080;&#10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водная (2)"/>
      <sheetName val=" теплопостачання "/>
      <sheetName val="газ"/>
      <sheetName val="водопостачання "/>
      <sheetName val="водовідведення "/>
      <sheetName val="благоустройство"/>
      <sheetName val="житло "/>
      <sheetName val="архітектура"/>
      <sheetName val="Муніципальні "/>
      <sheetName val="Лист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"/>
  <sheetViews>
    <sheetView tabSelected="1" view="pageLayout" topLeftCell="A5" zoomScaleNormal="80" zoomScaleSheetLayoutView="100" workbookViewId="0">
      <selection activeCell="E28" sqref="E28"/>
    </sheetView>
  </sheetViews>
  <sheetFormatPr defaultRowHeight="15" x14ac:dyDescent="0.25"/>
  <cols>
    <col min="1" max="1" width="21" style="6" customWidth="1"/>
    <col min="2" max="2" width="11.42578125" style="11" customWidth="1"/>
    <col min="3" max="3" width="9.140625" style="5" customWidth="1"/>
    <col min="4" max="4" width="13.42578125" style="5" customWidth="1"/>
    <col min="5" max="5" width="11.140625" style="5" customWidth="1"/>
    <col min="6" max="6" width="11.7109375" style="5" customWidth="1"/>
    <col min="7" max="7" width="10.85546875" style="5" customWidth="1"/>
    <col min="8" max="8" width="10.42578125" style="5" customWidth="1"/>
    <col min="9" max="9" width="12" style="5" customWidth="1"/>
    <col min="10" max="10" width="10.42578125" style="5" customWidth="1"/>
    <col min="11" max="11" width="10.140625" style="8" customWidth="1"/>
    <col min="12" max="12" width="12.42578125" style="9" customWidth="1"/>
    <col min="13" max="16384" width="9.140625" style="5"/>
  </cols>
  <sheetData>
    <row r="1" spans="1:14" s="1" customFormat="1" ht="67.5" customHeight="1" x14ac:dyDescent="0.2">
      <c r="A1" s="2"/>
      <c r="B1" s="7"/>
      <c r="C1" s="3"/>
      <c r="D1" s="3"/>
      <c r="E1" s="4"/>
      <c r="F1" s="4"/>
      <c r="G1" s="4"/>
      <c r="H1" s="10"/>
      <c r="I1" s="4"/>
      <c r="J1" s="4"/>
      <c r="K1" s="126" t="s">
        <v>173</v>
      </c>
      <c r="L1" s="126"/>
      <c r="M1" s="126"/>
      <c r="N1" s="126"/>
    </row>
    <row r="2" spans="1:14" ht="15.75" x14ac:dyDescent="0.25">
      <c r="A2" s="128" t="s">
        <v>38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4" ht="15.75" x14ac:dyDescent="0.25">
      <c r="A3" s="129" t="s">
        <v>39</v>
      </c>
      <c r="B3" s="129"/>
      <c r="C3" s="129"/>
      <c r="D3" s="129"/>
      <c r="E3" s="129"/>
      <c r="F3" s="129"/>
      <c r="G3" s="129"/>
      <c r="H3" s="129"/>
      <c r="I3" s="129"/>
      <c r="J3" s="129"/>
      <c r="K3" s="129"/>
      <c r="L3" s="129"/>
      <c r="M3" s="129"/>
      <c r="N3" s="129"/>
    </row>
    <row r="4" spans="1:14" ht="15.75" x14ac:dyDescent="0.25">
      <c r="A4" s="130" t="s">
        <v>144</v>
      </c>
      <c r="B4" s="130"/>
      <c r="C4" s="130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</row>
    <row r="5" spans="1:14" ht="15.75" x14ac:dyDescent="0.25">
      <c r="A5" s="21"/>
      <c r="B5" s="21"/>
      <c r="C5" s="21"/>
      <c r="D5" s="21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14" ht="15.75" x14ac:dyDescent="0.25">
      <c r="A6" s="131" t="s">
        <v>40</v>
      </c>
      <c r="B6" s="131" t="s">
        <v>41</v>
      </c>
      <c r="C6" s="122" t="s">
        <v>2</v>
      </c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</row>
    <row r="7" spans="1:14" ht="15.75" x14ac:dyDescent="0.25">
      <c r="A7" s="131"/>
      <c r="B7" s="131"/>
      <c r="C7" s="122" t="s">
        <v>4</v>
      </c>
      <c r="D7" s="122"/>
      <c r="E7" s="122" t="s">
        <v>3</v>
      </c>
      <c r="F7" s="122"/>
      <c r="G7" s="122"/>
      <c r="H7" s="122"/>
      <c r="I7" s="122"/>
      <c r="J7" s="122"/>
      <c r="K7" s="122"/>
      <c r="L7" s="122"/>
      <c r="M7" s="122"/>
      <c r="N7" s="122"/>
    </row>
    <row r="8" spans="1:14" ht="15.75" x14ac:dyDescent="0.25">
      <c r="A8" s="131"/>
      <c r="B8" s="131"/>
      <c r="C8" s="122"/>
      <c r="D8" s="122"/>
      <c r="E8" s="122" t="s">
        <v>42</v>
      </c>
      <c r="F8" s="122"/>
      <c r="G8" s="122" t="s">
        <v>5</v>
      </c>
      <c r="H8" s="122"/>
      <c r="I8" s="122"/>
      <c r="J8" s="122"/>
      <c r="K8" s="122" t="s">
        <v>43</v>
      </c>
      <c r="L8" s="122"/>
      <c r="M8" s="122" t="s">
        <v>44</v>
      </c>
      <c r="N8" s="122"/>
    </row>
    <row r="9" spans="1:14" ht="15.75" x14ac:dyDescent="0.25">
      <c r="A9" s="131"/>
      <c r="B9" s="131"/>
      <c r="C9" s="122"/>
      <c r="D9" s="122"/>
      <c r="E9" s="122"/>
      <c r="F9" s="122"/>
      <c r="G9" s="122" t="s">
        <v>45</v>
      </c>
      <c r="H9" s="122"/>
      <c r="I9" s="122" t="s">
        <v>46</v>
      </c>
      <c r="J9" s="122"/>
      <c r="K9" s="122"/>
      <c r="L9" s="122"/>
      <c r="M9" s="122"/>
      <c r="N9" s="122"/>
    </row>
    <row r="10" spans="1:14" ht="15.75" x14ac:dyDescent="0.25">
      <c r="A10" s="131"/>
      <c r="B10" s="131"/>
      <c r="C10" s="23" t="s">
        <v>47</v>
      </c>
      <c r="D10" s="24" t="s">
        <v>48</v>
      </c>
      <c r="E10" s="23" t="s">
        <v>47</v>
      </c>
      <c r="F10" s="24" t="s">
        <v>48</v>
      </c>
      <c r="G10" s="23" t="s">
        <v>47</v>
      </c>
      <c r="H10" s="24" t="s">
        <v>48</v>
      </c>
      <c r="I10" s="23" t="s">
        <v>47</v>
      </c>
      <c r="J10" s="24" t="s">
        <v>48</v>
      </c>
      <c r="K10" s="23" t="s">
        <v>47</v>
      </c>
      <c r="L10" s="24" t="s">
        <v>48</v>
      </c>
      <c r="M10" s="23" t="s">
        <v>47</v>
      </c>
      <c r="N10" s="24" t="s">
        <v>48</v>
      </c>
    </row>
    <row r="11" spans="1:14" ht="15.75" x14ac:dyDescent="0.25">
      <c r="A11" s="25" t="s">
        <v>49</v>
      </c>
      <c r="B11" s="127">
        <v>2020</v>
      </c>
      <c r="C11" s="26">
        <f t="shared" ref="C11:D18" si="0">E11+G11+I11+K11+M11</f>
        <v>6179.2749999999996</v>
      </c>
      <c r="D11" s="26">
        <f t="shared" si="0"/>
        <v>829.25400000000002</v>
      </c>
      <c r="E11" s="27">
        <f>'заходи-2020'!H23</f>
        <v>0</v>
      </c>
      <c r="F11" s="27">
        <v>0</v>
      </c>
      <c r="G11" s="27">
        <f>'заходи-2020'!J23</f>
        <v>0</v>
      </c>
      <c r="H11" s="27">
        <v>0</v>
      </c>
      <c r="I11" s="27">
        <f>'заходи-2020'!L23</f>
        <v>5204.2749999999996</v>
      </c>
      <c r="J11" s="27">
        <f>'заходи-2020'!M23</f>
        <v>271.03800000000001</v>
      </c>
      <c r="K11" s="26">
        <f>'заходи-2020'!N23</f>
        <v>975</v>
      </c>
      <c r="L11" s="26">
        <f>'заходи-2020'!O23</f>
        <v>558.21600000000001</v>
      </c>
      <c r="M11" s="27">
        <f>'заходи-2020'!P23</f>
        <v>0</v>
      </c>
      <c r="N11" s="27">
        <v>0</v>
      </c>
    </row>
    <row r="12" spans="1:14" ht="15.75" hidden="1" x14ac:dyDescent="0.25">
      <c r="A12" s="25" t="s">
        <v>50</v>
      </c>
      <c r="B12" s="127"/>
      <c r="C12" s="26">
        <f t="shared" si="0"/>
        <v>0</v>
      </c>
      <c r="D12" s="26">
        <f t="shared" si="0"/>
        <v>0</v>
      </c>
      <c r="E12" s="27">
        <f>SUM(E11:E11)</f>
        <v>0</v>
      </c>
      <c r="F12" s="27">
        <f>SUM(F11:F11)</f>
        <v>0</v>
      </c>
      <c r="G12" s="27">
        <f>SUM(G11:G11)</f>
        <v>0</v>
      </c>
      <c r="H12" s="27">
        <f>SUM(H11:H11)</f>
        <v>0</v>
      </c>
      <c r="I12" s="27">
        <v>0</v>
      </c>
      <c r="J12" s="27">
        <f>'[1] теплопостачання '!L21</f>
        <v>0</v>
      </c>
      <c r="K12" s="27">
        <v>0</v>
      </c>
      <c r="L12" s="26">
        <v>0</v>
      </c>
      <c r="M12" s="27">
        <f>SUM(M11:M11)</f>
        <v>0</v>
      </c>
      <c r="N12" s="27">
        <v>0</v>
      </c>
    </row>
    <row r="13" spans="1:14" ht="27" customHeight="1" x14ac:dyDescent="0.25">
      <c r="A13" s="41" t="s">
        <v>54</v>
      </c>
      <c r="B13" s="127"/>
      <c r="C13" s="26">
        <f t="shared" si="0"/>
        <v>1682.146</v>
      </c>
      <c r="D13" s="26">
        <f t="shared" si="0"/>
        <v>927.25099999999998</v>
      </c>
      <c r="E13" s="26">
        <f>'заходи-2020'!H28</f>
        <v>0</v>
      </c>
      <c r="F13" s="26">
        <f>'заходи-2020'!I28</f>
        <v>0</v>
      </c>
      <c r="G13" s="26">
        <f>'заходи-2020'!J28</f>
        <v>0</v>
      </c>
      <c r="H13" s="26">
        <f>'заходи-2020'!K28</f>
        <v>0</v>
      </c>
      <c r="I13" s="27">
        <f>'заходи-2020'!L28</f>
        <v>767.548</v>
      </c>
      <c r="J13" s="27">
        <f>'заходи-2020'!M28</f>
        <v>437.13100000000003</v>
      </c>
      <c r="K13" s="27">
        <f>'заходи-2020'!N28</f>
        <v>914.59799999999996</v>
      </c>
      <c r="L13" s="26">
        <f>'заходи-2020'!O28</f>
        <v>490.12</v>
      </c>
      <c r="M13" s="26">
        <f>'заходи-2020'!P28</f>
        <v>0</v>
      </c>
      <c r="N13" s="26">
        <f>'заходи-2020'!Q28</f>
        <v>0</v>
      </c>
    </row>
    <row r="14" spans="1:14" ht="15.75" x14ac:dyDescent="0.25">
      <c r="A14" s="25" t="s">
        <v>51</v>
      </c>
      <c r="B14" s="127"/>
      <c r="C14" s="26">
        <f t="shared" si="0"/>
        <v>4211.4390000000003</v>
      </c>
      <c r="D14" s="26">
        <f t="shared" si="0"/>
        <v>3716.4549999999999</v>
      </c>
      <c r="E14" s="28">
        <f>'заходи-2020'!H10</f>
        <v>0</v>
      </c>
      <c r="F14" s="28">
        <f>'заходи-2020'!I10</f>
        <v>0</v>
      </c>
      <c r="G14" s="28">
        <f>'заходи-2020'!J10</f>
        <v>0</v>
      </c>
      <c r="H14" s="28">
        <f>'заходи-2020'!K10</f>
        <v>0</v>
      </c>
      <c r="I14" s="27">
        <f>'заходи-2020'!L10</f>
        <v>703.83899999999994</v>
      </c>
      <c r="J14" s="27">
        <f>'заходи-2020'!M10</f>
        <v>700.61699999999996</v>
      </c>
      <c r="K14" s="27">
        <f>'заходи-2020'!N10</f>
        <v>3497.6</v>
      </c>
      <c r="L14" s="27">
        <f>'заходи-2020'!O10</f>
        <v>3015.8380000000002</v>
      </c>
      <c r="M14" s="26">
        <f>'заходи-2020'!P10</f>
        <v>10</v>
      </c>
      <c r="N14" s="26">
        <f>'заходи-2020'!Q10</f>
        <v>0</v>
      </c>
    </row>
    <row r="15" spans="1:14" ht="15.75" x14ac:dyDescent="0.25">
      <c r="A15" s="25" t="s">
        <v>100</v>
      </c>
      <c r="B15" s="127"/>
      <c r="C15" s="26">
        <f t="shared" si="0"/>
        <v>15</v>
      </c>
      <c r="D15" s="26">
        <f t="shared" si="0"/>
        <v>0</v>
      </c>
      <c r="E15" s="28">
        <f>'заходи-2020'!H20</f>
        <v>0</v>
      </c>
      <c r="F15" s="28">
        <f>'заходи-2020'!I20</f>
        <v>0</v>
      </c>
      <c r="G15" s="28">
        <f>'заходи-2020'!J20</f>
        <v>0</v>
      </c>
      <c r="H15" s="28">
        <f>'заходи-2020'!K20</f>
        <v>0</v>
      </c>
      <c r="I15" s="27">
        <f>'заходи-2020'!L20</f>
        <v>0</v>
      </c>
      <c r="J15" s="27">
        <f>'заходи-2020'!M20</f>
        <v>0</v>
      </c>
      <c r="K15" s="27">
        <f>'заходи-2020'!N20</f>
        <v>0</v>
      </c>
      <c r="L15" s="27">
        <f>'заходи-2020'!O20</f>
        <v>0</v>
      </c>
      <c r="M15" s="26">
        <f>'заходи-2020'!P20</f>
        <v>15</v>
      </c>
      <c r="N15" s="26">
        <f>'заходи-2020'!Q20</f>
        <v>0</v>
      </c>
    </row>
    <row r="16" spans="1:14" ht="15.75" x14ac:dyDescent="0.25">
      <c r="A16" s="25" t="s">
        <v>143</v>
      </c>
      <c r="B16" s="127"/>
      <c r="C16" s="26">
        <f t="shared" si="0"/>
        <v>56.860999999999997</v>
      </c>
      <c r="D16" s="26">
        <f t="shared" si="0"/>
        <v>54.328000000000003</v>
      </c>
      <c r="E16" s="28">
        <f>'заходи-2020'!H34</f>
        <v>0</v>
      </c>
      <c r="F16" s="28">
        <f>'заходи-2020'!I34</f>
        <v>0</v>
      </c>
      <c r="G16" s="28">
        <f>'заходи-2020'!J35</f>
        <v>0</v>
      </c>
      <c r="H16" s="28">
        <f>'заходи-2020'!K35</f>
        <v>0</v>
      </c>
      <c r="I16" s="27">
        <f>'заходи-2020'!L34</f>
        <v>56.860999999999997</v>
      </c>
      <c r="J16" s="27">
        <f>'заходи-2020'!M34</f>
        <v>54.328000000000003</v>
      </c>
      <c r="K16" s="27">
        <f>'заходи-2020'!N35</f>
        <v>0</v>
      </c>
      <c r="L16" s="27">
        <f>'заходи-2020'!O34</f>
        <v>0</v>
      </c>
      <c r="M16" s="26">
        <f>'заходи-2020'!P34</f>
        <v>0</v>
      </c>
      <c r="N16" s="26">
        <f>'заходи-2020'!Q34</f>
        <v>0</v>
      </c>
    </row>
    <row r="17" spans="1:14" ht="15.75" x14ac:dyDescent="0.25">
      <c r="A17" s="25" t="s">
        <v>52</v>
      </c>
      <c r="B17" s="127"/>
      <c r="C17" s="26">
        <f t="shared" si="0"/>
        <v>26434.167999999998</v>
      </c>
      <c r="D17" s="26">
        <f t="shared" si="0"/>
        <v>25830.657999999999</v>
      </c>
      <c r="E17" s="28">
        <f>'заходи-2020'!H36</f>
        <v>0</v>
      </c>
      <c r="F17" s="28">
        <f>'заходи-2020'!I36</f>
        <v>0</v>
      </c>
      <c r="G17" s="26">
        <f>'заходи-2020'!J36</f>
        <v>0</v>
      </c>
      <c r="H17" s="26">
        <f>'заходи-2020'!K36</f>
        <v>0</v>
      </c>
      <c r="I17" s="27">
        <f>'заходи-2020'!L36</f>
        <v>26434.167999999998</v>
      </c>
      <c r="J17" s="27">
        <f>'заходи-2020'!M36</f>
        <v>25830.657999999999</v>
      </c>
      <c r="K17" s="26">
        <f>'заходи-2020'!N36</f>
        <v>0</v>
      </c>
      <c r="L17" s="26">
        <f>'заходи-2020'!O36</f>
        <v>0</v>
      </c>
      <c r="M17" s="26">
        <f>'заходи-2020'!P36</f>
        <v>0</v>
      </c>
      <c r="N17" s="26">
        <f>'заходи-2020'!Q36</f>
        <v>0</v>
      </c>
    </row>
    <row r="18" spans="1:14" ht="15.75" x14ac:dyDescent="0.25">
      <c r="A18" s="25" t="s">
        <v>53</v>
      </c>
      <c r="B18" s="127"/>
      <c r="C18" s="26">
        <f t="shared" si="0"/>
        <v>1000</v>
      </c>
      <c r="D18" s="26">
        <f t="shared" si="0"/>
        <v>0</v>
      </c>
      <c r="E18" s="28">
        <f>'заходи-2020'!H72</f>
        <v>0</v>
      </c>
      <c r="F18" s="28">
        <f>'заходи-2020'!I72</f>
        <v>0</v>
      </c>
      <c r="G18" s="26">
        <f>'заходи-2020'!J72</f>
        <v>0</v>
      </c>
      <c r="H18" s="26">
        <f>'заходи-2020'!K72</f>
        <v>0</v>
      </c>
      <c r="I18" s="27">
        <f>'заходи-2020'!L72</f>
        <v>1000</v>
      </c>
      <c r="J18" s="27">
        <f>'заходи-2020'!M72</f>
        <v>0</v>
      </c>
      <c r="K18" s="26">
        <f>'заходи-2020'!N72</f>
        <v>0</v>
      </c>
      <c r="L18" s="26">
        <f>'заходи-2020'!O72</f>
        <v>0</v>
      </c>
      <c r="M18" s="26">
        <f>'заходи-2020'!P72</f>
        <v>0</v>
      </c>
      <c r="N18" s="26">
        <f>'заходи-2020'!Q72</f>
        <v>0</v>
      </c>
    </row>
    <row r="19" spans="1:14" ht="15.75" x14ac:dyDescent="0.25">
      <c r="A19" s="29" t="s">
        <v>31</v>
      </c>
      <c r="B19" s="127"/>
      <c r="C19" s="30">
        <f t="shared" ref="C19:L19" si="1">SUM(C11:C18)</f>
        <v>39578.888999999996</v>
      </c>
      <c r="D19" s="30">
        <f t="shared" si="1"/>
        <v>31357.946</v>
      </c>
      <c r="E19" s="30">
        <f t="shared" si="1"/>
        <v>0</v>
      </c>
      <c r="F19" s="30">
        <f t="shared" si="1"/>
        <v>0</v>
      </c>
      <c r="G19" s="30">
        <f t="shared" si="1"/>
        <v>0</v>
      </c>
      <c r="H19" s="30">
        <f t="shared" si="1"/>
        <v>0</v>
      </c>
      <c r="I19" s="30">
        <f t="shared" si="1"/>
        <v>34166.690999999999</v>
      </c>
      <c r="J19" s="30">
        <f t="shared" si="1"/>
        <v>27293.772000000001</v>
      </c>
      <c r="K19" s="30">
        <f t="shared" si="1"/>
        <v>5387.1980000000003</v>
      </c>
      <c r="L19" s="30">
        <f t="shared" si="1"/>
        <v>4064.174</v>
      </c>
      <c r="M19" s="30">
        <f>SUM(M11:M18)</f>
        <v>25</v>
      </c>
      <c r="N19" s="30">
        <f>SUM(N11:N18)</f>
        <v>0</v>
      </c>
    </row>
    <row r="20" spans="1:14" x14ac:dyDescent="0.25">
      <c r="A20" s="31"/>
      <c r="B20" s="33"/>
      <c r="C20" s="34"/>
      <c r="D20" s="34"/>
      <c r="E20" s="34"/>
      <c r="F20" s="34"/>
      <c r="G20" s="34"/>
      <c r="H20" s="34"/>
      <c r="I20" s="34"/>
      <c r="J20" s="34"/>
      <c r="K20" s="35"/>
      <c r="L20" s="36"/>
      <c r="M20" s="34"/>
      <c r="N20" s="32"/>
    </row>
    <row r="21" spans="1:14" x14ac:dyDescent="0.25">
      <c r="A21" s="125" t="s">
        <v>172</v>
      </c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32"/>
    </row>
    <row r="22" spans="1:14" x14ac:dyDescent="0.25">
      <c r="A22" s="123" t="s">
        <v>176</v>
      </c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32"/>
    </row>
    <row r="23" spans="1:14" x14ac:dyDescent="0.25">
      <c r="A23" s="31"/>
      <c r="B23" s="33"/>
      <c r="C23" s="34"/>
      <c r="D23" s="34"/>
      <c r="E23" s="34"/>
      <c r="F23" s="34"/>
      <c r="G23" s="34"/>
      <c r="H23" s="34"/>
      <c r="I23" s="34"/>
      <c r="J23" s="34"/>
      <c r="K23" s="35"/>
      <c r="L23" s="36"/>
      <c r="M23" s="34"/>
      <c r="N23" s="32"/>
    </row>
    <row r="24" spans="1:14" x14ac:dyDescent="0.25">
      <c r="A24" s="31"/>
      <c r="B24" s="33"/>
      <c r="C24" s="34"/>
      <c r="D24" s="34"/>
      <c r="E24" s="34"/>
      <c r="F24" s="34"/>
      <c r="G24" s="34"/>
      <c r="H24" s="34"/>
      <c r="I24" s="34"/>
      <c r="J24" s="34"/>
      <c r="K24" s="35"/>
      <c r="L24" s="36"/>
      <c r="M24" s="34"/>
      <c r="N24" s="32"/>
    </row>
    <row r="25" spans="1:14" x14ac:dyDescent="0.25">
      <c r="A25" s="31"/>
      <c r="B25" s="33"/>
      <c r="C25" s="34"/>
      <c r="D25" s="34"/>
      <c r="E25" s="34"/>
      <c r="F25" s="34"/>
      <c r="G25" s="34"/>
      <c r="H25" s="34"/>
      <c r="I25" s="34"/>
      <c r="J25" s="34"/>
      <c r="K25" s="35"/>
      <c r="L25" s="36"/>
      <c r="M25" s="34"/>
      <c r="N25" s="32"/>
    </row>
    <row r="26" spans="1:14" x14ac:dyDescent="0.25">
      <c r="A26" s="31"/>
      <c r="B26" s="33"/>
      <c r="C26" s="34"/>
      <c r="D26" s="34"/>
      <c r="E26" s="34"/>
      <c r="F26" s="34"/>
      <c r="G26" s="34"/>
      <c r="H26" s="34"/>
      <c r="I26" s="34"/>
      <c r="J26" s="34"/>
      <c r="K26" s="35"/>
      <c r="L26" s="36"/>
      <c r="M26" s="34"/>
      <c r="N26" s="32"/>
    </row>
    <row r="27" spans="1:14" x14ac:dyDescent="0.25">
      <c r="A27" s="31"/>
      <c r="B27" s="33"/>
      <c r="C27" s="34"/>
      <c r="D27" s="34"/>
      <c r="E27" s="34"/>
      <c r="F27" s="34"/>
      <c r="G27" s="34"/>
      <c r="H27" s="34"/>
      <c r="I27" s="34"/>
      <c r="J27" s="34"/>
      <c r="K27" s="35"/>
      <c r="L27" s="36"/>
      <c r="M27" s="34"/>
      <c r="N27" s="32"/>
    </row>
    <row r="28" spans="1:14" x14ac:dyDescent="0.25">
      <c r="A28" s="31"/>
      <c r="B28" s="33"/>
      <c r="C28" s="34"/>
      <c r="D28" s="34"/>
      <c r="E28" s="34"/>
      <c r="F28" s="34"/>
      <c r="G28" s="34"/>
      <c r="H28" s="34"/>
      <c r="I28" s="34"/>
      <c r="J28" s="34"/>
      <c r="K28" s="35"/>
      <c r="L28" s="36"/>
      <c r="M28" s="34"/>
      <c r="N28" s="32"/>
    </row>
    <row r="29" spans="1:14" x14ac:dyDescent="0.25">
      <c r="A29" s="31"/>
      <c r="B29" s="33"/>
      <c r="C29" s="34"/>
      <c r="D29" s="34"/>
      <c r="E29" s="34"/>
      <c r="F29" s="34"/>
      <c r="G29" s="34"/>
      <c r="H29" s="34"/>
      <c r="I29" s="34"/>
      <c r="J29" s="34"/>
      <c r="K29" s="35"/>
      <c r="L29" s="36"/>
      <c r="M29" s="34"/>
      <c r="N29" s="32"/>
    </row>
    <row r="30" spans="1:14" x14ac:dyDescent="0.25">
      <c r="A30" s="31"/>
      <c r="B30" s="33"/>
      <c r="C30" s="34"/>
      <c r="D30" s="34"/>
      <c r="E30" s="34"/>
      <c r="F30" s="34"/>
      <c r="G30" s="34"/>
      <c r="H30" s="34"/>
      <c r="I30" s="34"/>
      <c r="J30" s="34"/>
      <c r="K30" s="35"/>
      <c r="L30" s="36"/>
      <c r="M30" s="34"/>
      <c r="N30" s="32"/>
    </row>
    <row r="31" spans="1:14" x14ac:dyDescent="0.25">
      <c r="A31" s="31"/>
      <c r="B31" s="33"/>
      <c r="C31" s="34"/>
      <c r="D31" s="34"/>
      <c r="E31" s="34"/>
      <c r="F31" s="34"/>
      <c r="G31" s="34"/>
      <c r="H31" s="34"/>
      <c r="I31" s="34"/>
      <c r="J31" s="34"/>
      <c r="K31" s="35"/>
      <c r="L31" s="36"/>
      <c r="M31" s="34"/>
      <c r="N31" s="32"/>
    </row>
    <row r="32" spans="1:14" x14ac:dyDescent="0.25">
      <c r="A32" s="31"/>
      <c r="B32" s="33"/>
      <c r="C32" s="34"/>
      <c r="D32" s="34"/>
      <c r="E32" s="34"/>
      <c r="F32" s="34"/>
      <c r="G32" s="34"/>
      <c r="H32" s="34"/>
      <c r="I32" s="34"/>
      <c r="J32" s="34"/>
      <c r="K32" s="35"/>
      <c r="L32" s="36"/>
      <c r="M32" s="34"/>
      <c r="N32" s="32"/>
    </row>
    <row r="33" spans="1:14" x14ac:dyDescent="0.25">
      <c r="A33" s="31"/>
      <c r="B33" s="33"/>
      <c r="C33" s="34"/>
      <c r="D33" s="34"/>
      <c r="E33" s="34"/>
      <c r="F33" s="34"/>
      <c r="G33" s="34"/>
      <c r="H33" s="34"/>
      <c r="I33" s="34"/>
      <c r="J33" s="34"/>
      <c r="K33" s="35"/>
      <c r="L33" s="36"/>
      <c r="M33" s="34"/>
      <c r="N33" s="32"/>
    </row>
    <row r="34" spans="1:14" x14ac:dyDescent="0.25">
      <c r="A34" s="31"/>
      <c r="B34" s="33"/>
      <c r="C34" s="34"/>
      <c r="D34" s="34"/>
      <c r="E34" s="34"/>
      <c r="F34" s="34"/>
      <c r="G34" s="34"/>
      <c r="H34" s="34"/>
      <c r="I34" s="34"/>
      <c r="J34" s="34"/>
      <c r="K34" s="35"/>
      <c r="L34" s="36"/>
      <c r="M34" s="34"/>
      <c r="N34" s="32"/>
    </row>
    <row r="35" spans="1:14" x14ac:dyDescent="0.25">
      <c r="A35" s="31"/>
      <c r="B35" s="33"/>
      <c r="C35" s="34"/>
      <c r="D35" s="34"/>
      <c r="E35" s="34"/>
      <c r="F35" s="34"/>
      <c r="G35" s="34"/>
      <c r="H35" s="34"/>
      <c r="I35" s="34"/>
      <c r="J35" s="34"/>
      <c r="K35" s="35"/>
      <c r="L35" s="36"/>
      <c r="M35" s="34"/>
      <c r="N35" s="32"/>
    </row>
    <row r="36" spans="1:14" x14ac:dyDescent="0.25">
      <c r="A36" s="31"/>
      <c r="B36" s="33"/>
      <c r="C36" s="34"/>
      <c r="D36" s="34"/>
      <c r="E36" s="34"/>
      <c r="F36" s="34"/>
      <c r="G36" s="34"/>
      <c r="H36" s="34"/>
      <c r="I36" s="34"/>
      <c r="J36" s="34"/>
      <c r="K36" s="35"/>
      <c r="L36" s="36"/>
      <c r="M36" s="34"/>
      <c r="N36" s="32"/>
    </row>
    <row r="37" spans="1:14" x14ac:dyDescent="0.25">
      <c r="A37" s="31"/>
      <c r="B37" s="33"/>
      <c r="C37" s="34"/>
      <c r="D37" s="34"/>
      <c r="E37" s="34"/>
      <c r="F37" s="34"/>
      <c r="G37" s="34"/>
      <c r="H37" s="34"/>
      <c r="I37" s="34"/>
      <c r="J37" s="34"/>
      <c r="K37" s="35"/>
      <c r="L37" s="36"/>
      <c r="M37" s="34"/>
      <c r="N37" s="32"/>
    </row>
    <row r="38" spans="1:14" x14ac:dyDescent="0.25">
      <c r="A38" s="31"/>
      <c r="B38" s="33"/>
      <c r="C38" s="34"/>
      <c r="D38" s="34"/>
      <c r="E38" s="34"/>
      <c r="F38" s="34"/>
      <c r="G38" s="34"/>
      <c r="H38" s="34"/>
      <c r="I38" s="34"/>
      <c r="J38" s="34"/>
      <c r="K38" s="35"/>
      <c r="L38" s="36"/>
      <c r="M38" s="34"/>
      <c r="N38" s="32"/>
    </row>
    <row r="39" spans="1:14" x14ac:dyDescent="0.25">
      <c r="A39" s="31"/>
      <c r="B39" s="33"/>
      <c r="C39" s="34"/>
      <c r="D39" s="34"/>
      <c r="E39" s="34"/>
      <c r="F39" s="34"/>
      <c r="G39" s="34"/>
      <c r="H39" s="34"/>
      <c r="I39" s="34"/>
      <c r="J39" s="34"/>
      <c r="K39" s="35"/>
      <c r="L39" s="36"/>
      <c r="M39" s="34"/>
      <c r="N39" s="32"/>
    </row>
    <row r="40" spans="1:14" x14ac:dyDescent="0.25">
      <c r="A40" s="31"/>
      <c r="B40" s="33"/>
      <c r="C40" s="34"/>
      <c r="D40" s="34"/>
      <c r="E40" s="34"/>
      <c r="F40" s="34"/>
      <c r="G40" s="34"/>
      <c r="H40" s="34"/>
      <c r="I40" s="34"/>
      <c r="J40" s="34"/>
      <c r="K40" s="35"/>
      <c r="L40" s="36"/>
      <c r="M40" s="34"/>
      <c r="N40" s="32"/>
    </row>
    <row r="41" spans="1:14" x14ac:dyDescent="0.25">
      <c r="A41" s="31"/>
      <c r="B41" s="33"/>
      <c r="C41" s="34"/>
      <c r="D41" s="34"/>
      <c r="E41" s="34"/>
      <c r="F41" s="34"/>
      <c r="G41" s="34"/>
      <c r="H41" s="34"/>
      <c r="I41" s="34"/>
      <c r="J41" s="34"/>
      <c r="K41" s="35"/>
      <c r="L41" s="36"/>
      <c r="M41" s="34"/>
      <c r="N41" s="32"/>
    </row>
    <row r="42" spans="1:14" x14ac:dyDescent="0.25">
      <c r="A42" s="31"/>
      <c r="B42" s="33"/>
      <c r="C42" s="34"/>
      <c r="D42" s="34"/>
      <c r="E42" s="34"/>
      <c r="F42" s="34"/>
      <c r="G42" s="34"/>
      <c r="H42" s="34"/>
      <c r="I42" s="34"/>
      <c r="J42" s="34"/>
      <c r="K42" s="35"/>
      <c r="L42" s="36"/>
      <c r="M42" s="34"/>
      <c r="N42" s="32"/>
    </row>
    <row r="43" spans="1:14" x14ac:dyDescent="0.25">
      <c r="A43" s="31"/>
      <c r="B43" s="33"/>
      <c r="C43" s="34"/>
      <c r="D43" s="34"/>
      <c r="E43" s="34"/>
      <c r="F43" s="34"/>
      <c r="G43" s="34"/>
      <c r="H43" s="34"/>
      <c r="I43" s="34"/>
      <c r="J43" s="34"/>
      <c r="K43" s="35"/>
      <c r="L43" s="36"/>
      <c r="M43" s="34"/>
      <c r="N43" s="32"/>
    </row>
    <row r="44" spans="1:14" x14ac:dyDescent="0.25">
      <c r="B44" s="37"/>
      <c r="C44" s="38"/>
      <c r="D44" s="38"/>
      <c r="E44" s="38"/>
      <c r="F44" s="38"/>
      <c r="G44" s="38"/>
      <c r="H44" s="38"/>
      <c r="I44" s="38"/>
      <c r="J44" s="38"/>
      <c r="K44" s="39"/>
      <c r="L44" s="40"/>
      <c r="M44" s="38"/>
      <c r="N44" s="32"/>
    </row>
    <row r="45" spans="1:14" x14ac:dyDescent="0.25">
      <c r="B45" s="37"/>
      <c r="C45" s="38"/>
      <c r="D45" s="38"/>
      <c r="E45" s="38"/>
      <c r="F45" s="38"/>
      <c r="G45" s="38"/>
      <c r="H45" s="38"/>
      <c r="I45" s="38"/>
      <c r="J45" s="38"/>
      <c r="K45" s="39"/>
      <c r="L45" s="40"/>
      <c r="M45" s="38"/>
      <c r="N45" s="32"/>
    </row>
    <row r="46" spans="1:14" x14ac:dyDescent="0.25">
      <c r="B46" s="37"/>
      <c r="C46" s="38"/>
      <c r="D46" s="38"/>
      <c r="E46" s="38"/>
      <c r="F46" s="38"/>
      <c r="G46" s="38"/>
      <c r="H46" s="38"/>
      <c r="I46" s="38"/>
      <c r="J46" s="38"/>
      <c r="K46" s="39"/>
      <c r="L46" s="40"/>
      <c r="M46" s="38"/>
      <c r="N46" s="32"/>
    </row>
    <row r="47" spans="1:14" x14ac:dyDescent="0.25">
      <c r="B47" s="37"/>
      <c r="C47" s="38"/>
      <c r="D47" s="38"/>
      <c r="E47" s="38"/>
      <c r="F47" s="38"/>
      <c r="G47" s="38"/>
      <c r="H47" s="38"/>
      <c r="I47" s="38"/>
      <c r="J47" s="38"/>
      <c r="K47" s="39"/>
      <c r="L47" s="40"/>
      <c r="M47" s="38"/>
      <c r="N47" s="32"/>
    </row>
    <row r="48" spans="1:14" x14ac:dyDescent="0.25">
      <c r="B48" s="37"/>
      <c r="C48" s="38"/>
      <c r="D48" s="38"/>
      <c r="E48" s="38"/>
      <c r="F48" s="38"/>
      <c r="G48" s="38"/>
      <c r="H48" s="38"/>
      <c r="I48" s="38"/>
      <c r="J48" s="38"/>
      <c r="K48" s="39"/>
      <c r="L48" s="40"/>
      <c r="M48" s="38"/>
      <c r="N48" s="32"/>
    </row>
    <row r="49" spans="2:14" x14ac:dyDescent="0.25">
      <c r="B49" s="37"/>
      <c r="C49" s="38"/>
      <c r="D49" s="38"/>
      <c r="E49" s="38"/>
      <c r="F49" s="38"/>
      <c r="G49" s="38"/>
      <c r="H49" s="38"/>
      <c r="I49" s="38"/>
      <c r="J49" s="38"/>
      <c r="K49" s="39"/>
      <c r="L49" s="40"/>
      <c r="M49" s="38"/>
      <c r="N49" s="32"/>
    </row>
    <row r="50" spans="2:14" x14ac:dyDescent="0.25">
      <c r="B50" s="37"/>
      <c r="C50" s="38"/>
      <c r="D50" s="38"/>
      <c r="E50" s="38"/>
      <c r="F50" s="38"/>
      <c r="G50" s="38"/>
      <c r="H50" s="38"/>
      <c r="I50" s="38"/>
      <c r="J50" s="38"/>
      <c r="K50" s="39"/>
      <c r="L50" s="40"/>
      <c r="M50" s="38"/>
      <c r="N50" s="32"/>
    </row>
  </sheetData>
  <mergeCells count="18">
    <mergeCell ref="A22:M22"/>
    <mergeCell ref="A21:M21"/>
    <mergeCell ref="K1:N1"/>
    <mergeCell ref="B11:B19"/>
    <mergeCell ref="A2:N2"/>
    <mergeCell ref="A3:N3"/>
    <mergeCell ref="A4:N4"/>
    <mergeCell ref="A6:A10"/>
    <mergeCell ref="B6:B10"/>
    <mergeCell ref="C6:N6"/>
    <mergeCell ref="C7:D9"/>
    <mergeCell ref="E7:N7"/>
    <mergeCell ref="E8:F9"/>
    <mergeCell ref="G8:J8"/>
    <mergeCell ref="K8:L9"/>
    <mergeCell ref="M8:N9"/>
    <mergeCell ref="G9:H9"/>
    <mergeCell ref="I9:J9"/>
  </mergeCells>
  <printOptions horizontalCentered="1"/>
  <pageMargins left="0.11811023622047245" right="0.11811023622047245" top="0.78740157480314965" bottom="0.59055118110236227" header="0" footer="0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6"/>
  <sheetViews>
    <sheetView showWhiteSpace="0" topLeftCell="A67" zoomScale="80" zoomScaleNormal="80" zoomScaleSheetLayoutView="100" workbookViewId="0">
      <selection activeCell="P92" sqref="P92"/>
    </sheetView>
  </sheetViews>
  <sheetFormatPr defaultRowHeight="15" x14ac:dyDescent="0.25"/>
  <cols>
    <col min="1" max="1" width="18.28515625" style="32" customWidth="1"/>
    <col min="2" max="2" width="5.140625" style="31" customWidth="1"/>
    <col min="3" max="3" width="24.28515625" style="54" customWidth="1"/>
    <col min="4" max="4" width="6" style="32" customWidth="1"/>
    <col min="5" max="5" width="14" style="32" customWidth="1"/>
    <col min="6" max="6" width="10" style="32" customWidth="1"/>
    <col min="7" max="7" width="10.28515625" style="32" customWidth="1"/>
    <col min="8" max="8" width="8.42578125" style="32" customWidth="1"/>
    <col min="9" max="9" width="7.140625" style="32" customWidth="1"/>
    <col min="10" max="10" width="7.42578125" style="32" customWidth="1"/>
    <col min="11" max="11" width="6.7109375" style="32" customWidth="1"/>
    <col min="12" max="12" width="11.28515625" style="32" customWidth="1"/>
    <col min="13" max="13" width="11.5703125" style="32" customWidth="1"/>
    <col min="14" max="14" width="10.28515625" style="32" customWidth="1"/>
    <col min="15" max="15" width="10" style="32" customWidth="1"/>
    <col min="16" max="16" width="7.85546875" style="32" customWidth="1"/>
    <col min="17" max="17" width="7" style="32" customWidth="1"/>
    <col min="18" max="18" width="7.140625" style="120" customWidth="1"/>
    <col min="19" max="19" width="7.85546875" style="120" customWidth="1"/>
    <col min="20" max="20" width="9.7109375" style="121" customWidth="1"/>
    <col min="21" max="16384" width="9.140625" style="32"/>
  </cols>
  <sheetData>
    <row r="1" spans="1:23" ht="60.75" customHeight="1" x14ac:dyDescent="0.25">
      <c r="O1" s="136" t="s">
        <v>173</v>
      </c>
      <c r="P1" s="136"/>
      <c r="Q1" s="136"/>
      <c r="R1" s="136"/>
      <c r="S1" s="136"/>
      <c r="T1" s="136"/>
    </row>
    <row r="2" spans="1:23" ht="38.25" customHeight="1" x14ac:dyDescent="0.3">
      <c r="A2" s="154" t="s">
        <v>174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55"/>
      <c r="V2" s="55"/>
      <c r="W2" s="55"/>
    </row>
    <row r="3" spans="1:23" ht="15" customHeight="1" x14ac:dyDescent="0.25">
      <c r="A3" s="137" t="s">
        <v>56</v>
      </c>
      <c r="B3" s="137" t="s">
        <v>17</v>
      </c>
      <c r="C3" s="137" t="s">
        <v>0</v>
      </c>
      <c r="D3" s="137" t="s">
        <v>14</v>
      </c>
      <c r="E3" s="137" t="s">
        <v>1</v>
      </c>
      <c r="F3" s="149" t="s">
        <v>2</v>
      </c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1"/>
      <c r="R3" s="156" t="s">
        <v>8</v>
      </c>
      <c r="S3" s="156"/>
      <c r="T3" s="156"/>
    </row>
    <row r="4" spans="1:23" x14ac:dyDescent="0.25">
      <c r="A4" s="138"/>
      <c r="B4" s="138"/>
      <c r="C4" s="138"/>
      <c r="D4" s="138"/>
      <c r="E4" s="138"/>
      <c r="F4" s="141" t="s">
        <v>4</v>
      </c>
      <c r="G4" s="142"/>
      <c r="H4" s="157" t="s">
        <v>3</v>
      </c>
      <c r="I4" s="158"/>
      <c r="J4" s="158"/>
      <c r="K4" s="158"/>
      <c r="L4" s="158"/>
      <c r="M4" s="158"/>
      <c r="N4" s="158"/>
      <c r="O4" s="158"/>
      <c r="P4" s="158"/>
      <c r="Q4" s="159"/>
      <c r="R4" s="156"/>
      <c r="S4" s="156"/>
      <c r="T4" s="156"/>
    </row>
    <row r="5" spans="1:23" ht="15" customHeight="1" x14ac:dyDescent="0.25">
      <c r="A5" s="138"/>
      <c r="B5" s="138"/>
      <c r="C5" s="138"/>
      <c r="D5" s="138"/>
      <c r="E5" s="138"/>
      <c r="F5" s="143"/>
      <c r="G5" s="144"/>
      <c r="H5" s="132" t="s">
        <v>11</v>
      </c>
      <c r="I5" s="133"/>
      <c r="J5" s="149" t="s">
        <v>5</v>
      </c>
      <c r="K5" s="150"/>
      <c r="L5" s="150"/>
      <c r="M5" s="151"/>
      <c r="N5" s="132" t="s">
        <v>13</v>
      </c>
      <c r="O5" s="133"/>
      <c r="P5" s="132" t="s">
        <v>7</v>
      </c>
      <c r="Q5" s="133"/>
      <c r="R5" s="137" t="s">
        <v>16</v>
      </c>
      <c r="S5" s="132" t="s">
        <v>15</v>
      </c>
      <c r="T5" s="133"/>
    </row>
    <row r="6" spans="1:23" ht="69.75" customHeight="1" x14ac:dyDescent="0.25">
      <c r="A6" s="138"/>
      <c r="B6" s="138"/>
      <c r="C6" s="138"/>
      <c r="D6" s="138"/>
      <c r="E6" s="140"/>
      <c r="F6" s="145"/>
      <c r="G6" s="146"/>
      <c r="H6" s="134"/>
      <c r="I6" s="135"/>
      <c r="J6" s="147" t="s">
        <v>12</v>
      </c>
      <c r="K6" s="148"/>
      <c r="L6" s="147" t="s">
        <v>6</v>
      </c>
      <c r="M6" s="148"/>
      <c r="N6" s="134"/>
      <c r="O6" s="135"/>
      <c r="P6" s="134"/>
      <c r="Q6" s="135"/>
      <c r="R6" s="138"/>
      <c r="S6" s="134"/>
      <c r="T6" s="135"/>
    </row>
    <row r="7" spans="1:23" x14ac:dyDescent="0.25">
      <c r="A7" s="140"/>
      <c r="B7" s="140"/>
      <c r="C7" s="140"/>
      <c r="D7" s="140"/>
      <c r="E7" s="56"/>
      <c r="F7" s="57" t="s">
        <v>102</v>
      </c>
      <c r="G7" s="58" t="s">
        <v>48</v>
      </c>
      <c r="H7" s="57" t="s">
        <v>102</v>
      </c>
      <c r="I7" s="58" t="s">
        <v>48</v>
      </c>
      <c r="J7" s="57" t="s">
        <v>102</v>
      </c>
      <c r="K7" s="58" t="s">
        <v>48</v>
      </c>
      <c r="L7" s="57" t="s">
        <v>102</v>
      </c>
      <c r="M7" s="58" t="s">
        <v>48</v>
      </c>
      <c r="N7" s="57" t="s">
        <v>102</v>
      </c>
      <c r="O7" s="58" t="s">
        <v>48</v>
      </c>
      <c r="P7" s="57" t="s">
        <v>102</v>
      </c>
      <c r="Q7" s="58" t="s">
        <v>48</v>
      </c>
      <c r="R7" s="140"/>
      <c r="S7" s="57" t="s">
        <v>102</v>
      </c>
      <c r="T7" s="58" t="s">
        <v>48</v>
      </c>
    </row>
    <row r="8" spans="1:23" s="61" customFormat="1" ht="14.25" customHeight="1" x14ac:dyDescent="0.25">
      <c r="A8" s="59">
        <v>1</v>
      </c>
      <c r="B8" s="59">
        <v>2</v>
      </c>
      <c r="C8" s="60">
        <v>3</v>
      </c>
      <c r="D8" s="59">
        <v>4</v>
      </c>
      <c r="E8" s="59">
        <v>5</v>
      </c>
      <c r="F8" s="59">
        <v>6</v>
      </c>
      <c r="G8" s="59">
        <v>7</v>
      </c>
      <c r="H8" s="59">
        <v>8</v>
      </c>
      <c r="I8" s="59">
        <v>9</v>
      </c>
      <c r="J8" s="59">
        <v>10</v>
      </c>
      <c r="K8" s="59">
        <v>11</v>
      </c>
      <c r="L8" s="59">
        <v>12</v>
      </c>
      <c r="M8" s="59">
        <v>13</v>
      </c>
      <c r="N8" s="59">
        <v>14</v>
      </c>
      <c r="O8" s="59">
        <v>15</v>
      </c>
      <c r="P8" s="59">
        <v>16</v>
      </c>
      <c r="Q8" s="59">
        <v>17</v>
      </c>
      <c r="R8" s="59">
        <v>18</v>
      </c>
      <c r="S8" s="59">
        <v>19</v>
      </c>
      <c r="T8" s="59">
        <v>20</v>
      </c>
    </row>
    <row r="9" spans="1:23" s="62" customFormat="1" ht="15" hidden="1" customHeight="1" x14ac:dyDescent="0.2">
      <c r="A9" s="139" t="s">
        <v>57</v>
      </c>
      <c r="B9" s="139"/>
      <c r="C9" s="139"/>
      <c r="D9" s="139"/>
      <c r="E9" s="139"/>
      <c r="F9" s="139"/>
      <c r="G9" s="139"/>
      <c r="H9" s="139"/>
      <c r="I9" s="139"/>
      <c r="J9" s="139"/>
      <c r="K9" s="139"/>
      <c r="L9" s="139"/>
      <c r="M9" s="139"/>
      <c r="N9" s="139"/>
      <c r="O9" s="139"/>
      <c r="P9" s="139"/>
      <c r="Q9" s="139"/>
      <c r="R9" s="139"/>
      <c r="S9" s="139"/>
      <c r="T9" s="139"/>
    </row>
    <row r="10" spans="1:23" s="68" customFormat="1" ht="73.5" customHeight="1" x14ac:dyDescent="0.25">
      <c r="A10" s="137" t="s">
        <v>55</v>
      </c>
      <c r="B10" s="15">
        <v>1</v>
      </c>
      <c r="C10" s="63" t="s">
        <v>58</v>
      </c>
      <c r="D10" s="64"/>
      <c r="E10" s="64"/>
      <c r="F10" s="65">
        <f t="shared" ref="F10:Q10" si="0">F11+F14+F15+F16+F17+F19</f>
        <v>4211.4390000000003</v>
      </c>
      <c r="G10" s="66">
        <f t="shared" si="0"/>
        <v>3716.4549999999999</v>
      </c>
      <c r="H10" s="67">
        <f t="shared" si="0"/>
        <v>0</v>
      </c>
      <c r="I10" s="67">
        <f t="shared" si="0"/>
        <v>0</v>
      </c>
      <c r="J10" s="67">
        <f t="shared" si="0"/>
        <v>0</v>
      </c>
      <c r="K10" s="67">
        <f t="shared" si="0"/>
        <v>0</v>
      </c>
      <c r="L10" s="67">
        <f t="shared" si="0"/>
        <v>703.83899999999994</v>
      </c>
      <c r="M10" s="65">
        <f t="shared" si="0"/>
        <v>700.61699999999996</v>
      </c>
      <c r="N10" s="67">
        <f t="shared" si="0"/>
        <v>3497.6</v>
      </c>
      <c r="O10" s="66">
        <f t="shared" si="0"/>
        <v>3015.8380000000002</v>
      </c>
      <c r="P10" s="67">
        <f t="shared" si="0"/>
        <v>10</v>
      </c>
      <c r="Q10" s="67">
        <f t="shared" si="0"/>
        <v>0</v>
      </c>
      <c r="R10" s="64"/>
      <c r="S10" s="64"/>
      <c r="T10" s="64"/>
    </row>
    <row r="11" spans="1:23" s="68" customFormat="1" ht="57.75" hidden="1" customHeight="1" x14ac:dyDescent="0.25">
      <c r="A11" s="138"/>
      <c r="B11" s="69" t="s">
        <v>19</v>
      </c>
      <c r="C11" s="47" t="s">
        <v>59</v>
      </c>
      <c r="D11" s="15"/>
      <c r="E11" s="15"/>
      <c r="F11" s="70">
        <f t="shared" ref="F11:Q11" si="1">F12+F13</f>
        <v>0</v>
      </c>
      <c r="G11" s="70">
        <f t="shared" si="1"/>
        <v>0</v>
      </c>
      <c r="H11" s="19">
        <f t="shared" si="1"/>
        <v>0</v>
      </c>
      <c r="I11" s="19">
        <f t="shared" si="1"/>
        <v>0</v>
      </c>
      <c r="J11" s="19">
        <f t="shared" si="1"/>
        <v>0</v>
      </c>
      <c r="K11" s="19">
        <f t="shared" si="1"/>
        <v>0</v>
      </c>
      <c r="L11" s="19">
        <f t="shared" si="1"/>
        <v>0</v>
      </c>
      <c r="M11" s="70">
        <f t="shared" si="1"/>
        <v>0</v>
      </c>
      <c r="N11" s="19">
        <f t="shared" si="1"/>
        <v>0</v>
      </c>
      <c r="O11" s="19">
        <f t="shared" si="1"/>
        <v>0</v>
      </c>
      <c r="P11" s="19">
        <f t="shared" si="1"/>
        <v>0</v>
      </c>
      <c r="Q11" s="19">
        <f t="shared" si="1"/>
        <v>0</v>
      </c>
      <c r="R11" s="15"/>
      <c r="S11" s="15"/>
      <c r="T11" s="15"/>
    </row>
    <row r="12" spans="1:23" s="68" customFormat="1" ht="90" hidden="1" customHeight="1" x14ac:dyDescent="0.25">
      <c r="A12" s="138"/>
      <c r="B12" s="71" t="s">
        <v>60</v>
      </c>
      <c r="C12" s="42" t="s">
        <v>61</v>
      </c>
      <c r="D12" s="15"/>
      <c r="E12" s="15"/>
      <c r="F12" s="70"/>
      <c r="G12" s="70"/>
      <c r="H12" s="70"/>
      <c r="I12" s="70"/>
      <c r="J12" s="70"/>
      <c r="K12" s="70"/>
      <c r="L12" s="70"/>
      <c r="M12" s="70"/>
      <c r="N12" s="70"/>
      <c r="O12" s="70"/>
      <c r="P12" s="70"/>
      <c r="Q12" s="70"/>
      <c r="R12" s="15"/>
      <c r="S12" s="15"/>
      <c r="T12" s="15"/>
    </row>
    <row r="13" spans="1:23" s="68" customFormat="1" ht="51.75" hidden="1" customHeight="1" x14ac:dyDescent="0.25">
      <c r="A13" s="138"/>
      <c r="B13" s="71" t="s">
        <v>62</v>
      </c>
      <c r="C13" s="42" t="s">
        <v>63</v>
      </c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</row>
    <row r="14" spans="1:23" s="68" customFormat="1" ht="80.25" customHeight="1" x14ac:dyDescent="0.25">
      <c r="A14" s="138"/>
      <c r="B14" s="72" t="s">
        <v>19</v>
      </c>
      <c r="C14" s="73" t="s">
        <v>36</v>
      </c>
      <c r="D14" s="14">
        <v>2020</v>
      </c>
      <c r="E14" s="14" t="s">
        <v>111</v>
      </c>
      <c r="F14" s="74">
        <f>H14+J14+L14+N14+P14</f>
        <v>4097.6000000000004</v>
      </c>
      <c r="G14" s="75">
        <f>I14+K14+M14+O14+Q14</f>
        <v>3615.616</v>
      </c>
      <c r="H14" s="16"/>
      <c r="I14" s="16"/>
      <c r="J14" s="16"/>
      <c r="K14" s="16"/>
      <c r="L14" s="74">
        <v>600</v>
      </c>
      <c r="M14" s="74">
        <v>599.77800000000002</v>
      </c>
      <c r="N14" s="74">
        <v>3497.6</v>
      </c>
      <c r="O14" s="74">
        <v>3015.8380000000002</v>
      </c>
      <c r="P14" s="14"/>
      <c r="Q14" s="14"/>
      <c r="R14" s="13" t="s">
        <v>27</v>
      </c>
      <c r="S14" s="14">
        <v>170</v>
      </c>
      <c r="T14" s="14"/>
    </row>
    <row r="15" spans="1:23" s="68" customFormat="1" ht="45" hidden="1" customHeight="1" x14ac:dyDescent="0.25">
      <c r="A15" s="138"/>
      <c r="B15" s="76" t="s">
        <v>21</v>
      </c>
      <c r="C15" s="42" t="s">
        <v>64</v>
      </c>
      <c r="D15" s="15"/>
      <c r="E15" s="15"/>
      <c r="F15" s="74"/>
      <c r="G15" s="74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</row>
    <row r="16" spans="1:23" s="68" customFormat="1" ht="76.5" customHeight="1" x14ac:dyDescent="0.25">
      <c r="A16" s="138"/>
      <c r="B16" s="76" t="s">
        <v>20</v>
      </c>
      <c r="C16" s="42" t="s">
        <v>106</v>
      </c>
      <c r="D16" s="17">
        <v>2020</v>
      </c>
      <c r="E16" s="17"/>
      <c r="F16" s="74">
        <f>H16+J16+L16+N16+P16</f>
        <v>10</v>
      </c>
      <c r="G16" s="74">
        <f>I16+K16+M16+O16+Q16</f>
        <v>0</v>
      </c>
      <c r="H16" s="17"/>
      <c r="I16" s="17"/>
      <c r="J16" s="17"/>
      <c r="K16" s="17"/>
      <c r="L16" s="20"/>
      <c r="M16" s="20"/>
      <c r="N16" s="15"/>
      <c r="O16" s="15"/>
      <c r="P16" s="20">
        <v>10</v>
      </c>
      <c r="Q16" s="20"/>
      <c r="R16" s="15"/>
      <c r="S16" s="15"/>
      <c r="T16" s="15"/>
    </row>
    <row r="17" spans="1:20" s="68" customFormat="1" ht="89.25" hidden="1" customHeight="1" x14ac:dyDescent="0.25">
      <c r="A17" s="138"/>
      <c r="B17" s="76" t="s">
        <v>22</v>
      </c>
      <c r="C17" s="42" t="s">
        <v>65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</row>
    <row r="18" spans="1:20" s="68" customFormat="1" ht="74.25" hidden="1" customHeight="1" x14ac:dyDescent="0.25">
      <c r="A18" s="138"/>
      <c r="B18" s="76" t="s">
        <v>23</v>
      </c>
      <c r="C18" s="42" t="s">
        <v>108</v>
      </c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1:20" s="68" customFormat="1" ht="59.25" customHeight="1" x14ac:dyDescent="0.25">
      <c r="A19" s="138"/>
      <c r="B19" s="76" t="s">
        <v>21</v>
      </c>
      <c r="C19" s="42" t="s">
        <v>104</v>
      </c>
      <c r="D19" s="17">
        <v>2020</v>
      </c>
      <c r="E19" s="18" t="s">
        <v>29</v>
      </c>
      <c r="F19" s="19">
        <f t="shared" ref="F19:F30" si="2">H19+J19+L19+N19+P19</f>
        <v>103.839</v>
      </c>
      <c r="G19" s="19">
        <f t="shared" ref="G19:G30" si="3">I19+K19+M19+O19+Q19</f>
        <v>100.839</v>
      </c>
      <c r="H19" s="15"/>
      <c r="I19" s="15"/>
      <c r="J19" s="15"/>
      <c r="K19" s="15"/>
      <c r="L19" s="19">
        <v>103.839</v>
      </c>
      <c r="M19" s="19">
        <v>100.839</v>
      </c>
      <c r="N19" s="15"/>
      <c r="O19" s="15"/>
      <c r="P19" s="15"/>
      <c r="Q19" s="15"/>
      <c r="R19" s="15"/>
      <c r="S19" s="15"/>
      <c r="T19" s="15"/>
    </row>
    <row r="20" spans="1:20" s="68" customFormat="1" ht="103.5" customHeight="1" x14ac:dyDescent="0.25">
      <c r="A20" s="138"/>
      <c r="B20" s="15" t="s">
        <v>10</v>
      </c>
      <c r="C20" s="77" t="s">
        <v>134</v>
      </c>
      <c r="D20" s="15"/>
      <c r="E20" s="15"/>
      <c r="F20" s="19">
        <f t="shared" si="2"/>
        <v>15</v>
      </c>
      <c r="G20" s="19">
        <f t="shared" si="3"/>
        <v>0</v>
      </c>
      <c r="H20" s="19">
        <f t="shared" ref="H20:Q20" si="4">H21+H22</f>
        <v>0</v>
      </c>
      <c r="I20" s="19">
        <f t="shared" si="4"/>
        <v>0</v>
      </c>
      <c r="J20" s="19">
        <f t="shared" si="4"/>
        <v>0</v>
      </c>
      <c r="K20" s="19">
        <f t="shared" si="4"/>
        <v>0</v>
      </c>
      <c r="L20" s="19">
        <f t="shared" si="4"/>
        <v>0</v>
      </c>
      <c r="M20" s="19">
        <f t="shared" si="4"/>
        <v>0</v>
      </c>
      <c r="N20" s="19">
        <f t="shared" si="4"/>
        <v>0</v>
      </c>
      <c r="O20" s="19">
        <f t="shared" si="4"/>
        <v>0</v>
      </c>
      <c r="P20" s="19">
        <f t="shared" si="4"/>
        <v>15</v>
      </c>
      <c r="Q20" s="19">
        <f t="shared" si="4"/>
        <v>0</v>
      </c>
      <c r="R20" s="15"/>
      <c r="S20" s="15"/>
      <c r="T20" s="15"/>
    </row>
    <row r="21" spans="1:20" s="68" customFormat="1" ht="75" hidden="1" customHeight="1" x14ac:dyDescent="0.25">
      <c r="A21" s="138"/>
      <c r="B21" s="17" t="s">
        <v>66</v>
      </c>
      <c r="C21" s="43" t="s">
        <v>67</v>
      </c>
      <c r="D21" s="15"/>
      <c r="E21" s="15"/>
      <c r="F21" s="19">
        <f t="shared" si="2"/>
        <v>0</v>
      </c>
      <c r="G21" s="19">
        <f t="shared" si="3"/>
        <v>0</v>
      </c>
      <c r="H21" s="15"/>
      <c r="I21" s="15"/>
      <c r="J21" s="15"/>
      <c r="K21" s="15"/>
      <c r="L21" s="19"/>
      <c r="M21" s="19"/>
      <c r="N21" s="15"/>
      <c r="O21" s="15"/>
      <c r="P21" s="15"/>
      <c r="Q21" s="15"/>
      <c r="R21" s="15"/>
      <c r="S21" s="15"/>
      <c r="T21" s="15"/>
    </row>
    <row r="22" spans="1:20" s="68" customFormat="1" ht="81" customHeight="1" x14ac:dyDescent="0.25">
      <c r="A22" s="138"/>
      <c r="B22" s="17" t="s">
        <v>66</v>
      </c>
      <c r="C22" s="12" t="s">
        <v>68</v>
      </c>
      <c r="D22" s="15"/>
      <c r="E22" s="15"/>
      <c r="F22" s="19">
        <f t="shared" si="2"/>
        <v>15</v>
      </c>
      <c r="G22" s="19">
        <f t="shared" si="3"/>
        <v>0</v>
      </c>
      <c r="H22" s="15"/>
      <c r="I22" s="15"/>
      <c r="J22" s="15"/>
      <c r="K22" s="15"/>
      <c r="L22" s="15"/>
      <c r="M22" s="15"/>
      <c r="N22" s="19"/>
      <c r="O22" s="19"/>
      <c r="P22" s="78">
        <v>15</v>
      </c>
      <c r="Q22" s="15"/>
      <c r="R22" s="15"/>
      <c r="S22" s="15"/>
      <c r="T22" s="15"/>
    </row>
    <row r="23" spans="1:20" s="68" customFormat="1" ht="76.5" customHeight="1" x14ac:dyDescent="0.25">
      <c r="A23" s="138"/>
      <c r="B23" s="15" t="s">
        <v>18</v>
      </c>
      <c r="C23" s="77" t="s">
        <v>69</v>
      </c>
      <c r="D23" s="15"/>
      <c r="E23" s="15"/>
      <c r="F23" s="70">
        <f t="shared" si="2"/>
        <v>6179.2749999999996</v>
      </c>
      <c r="G23" s="79">
        <f t="shared" si="3"/>
        <v>829.25400000000002</v>
      </c>
      <c r="H23" s="19">
        <f>SUM(H24:H27)</f>
        <v>0</v>
      </c>
      <c r="I23" s="19"/>
      <c r="J23" s="19">
        <f>SUM(J24:J27)</f>
        <v>0</v>
      </c>
      <c r="K23" s="19"/>
      <c r="L23" s="19">
        <f>SUM(L24:L27)</f>
        <v>5204.2749999999996</v>
      </c>
      <c r="M23" s="79">
        <f>M24+M25+M26+M27</f>
        <v>271.03800000000001</v>
      </c>
      <c r="N23" s="70">
        <f>SUM(N24:N27)</f>
        <v>975</v>
      </c>
      <c r="O23" s="70">
        <f>SUM(O24:O27)</f>
        <v>558.21600000000001</v>
      </c>
      <c r="P23" s="19">
        <f>P24+P27</f>
        <v>0</v>
      </c>
      <c r="Q23" s="19">
        <f>Q24+Q27</f>
        <v>0</v>
      </c>
      <c r="R23" s="15"/>
      <c r="S23" s="15"/>
      <c r="T23" s="15"/>
    </row>
    <row r="24" spans="1:20" s="68" customFormat="1" ht="63.75" customHeight="1" x14ac:dyDescent="0.25">
      <c r="A24" s="138"/>
      <c r="B24" s="45" t="s">
        <v>70</v>
      </c>
      <c r="C24" s="12" t="s">
        <v>145</v>
      </c>
      <c r="D24" s="45">
        <v>2020</v>
      </c>
      <c r="E24" s="14" t="s">
        <v>35</v>
      </c>
      <c r="F24" s="20">
        <f t="shared" si="2"/>
        <v>260</v>
      </c>
      <c r="G24" s="20">
        <f t="shared" si="3"/>
        <v>284.779</v>
      </c>
      <c r="H24" s="20"/>
      <c r="I24" s="20"/>
      <c r="J24" s="20"/>
      <c r="K24" s="20"/>
      <c r="L24" s="20"/>
      <c r="M24" s="20"/>
      <c r="N24" s="20">
        <v>260</v>
      </c>
      <c r="O24" s="20">
        <v>284.779</v>
      </c>
      <c r="P24" s="20"/>
      <c r="Q24" s="20"/>
      <c r="R24" s="13" t="s">
        <v>95</v>
      </c>
      <c r="S24" s="80">
        <v>700</v>
      </c>
      <c r="T24" s="80">
        <v>656</v>
      </c>
    </row>
    <row r="25" spans="1:20" s="68" customFormat="1" ht="51.75" customHeight="1" x14ac:dyDescent="0.25">
      <c r="A25" s="138"/>
      <c r="B25" s="45" t="s">
        <v>96</v>
      </c>
      <c r="C25" s="12" t="s">
        <v>99</v>
      </c>
      <c r="D25" s="45">
        <v>2020</v>
      </c>
      <c r="E25" s="14" t="s">
        <v>29</v>
      </c>
      <c r="F25" s="20">
        <f t="shared" si="2"/>
        <v>1000</v>
      </c>
      <c r="G25" s="20">
        <f t="shared" si="3"/>
        <v>164.62799999999999</v>
      </c>
      <c r="H25" s="20"/>
      <c r="I25" s="20"/>
      <c r="J25" s="20"/>
      <c r="K25" s="20"/>
      <c r="L25" s="20">
        <v>1000</v>
      </c>
      <c r="M25" s="20">
        <v>164.62799999999999</v>
      </c>
      <c r="N25" s="20"/>
      <c r="O25" s="20"/>
      <c r="P25" s="20"/>
      <c r="Q25" s="20"/>
      <c r="R25" s="14" t="s">
        <v>27</v>
      </c>
      <c r="S25" s="13"/>
      <c r="T25" s="16">
        <v>9</v>
      </c>
    </row>
    <row r="26" spans="1:20" s="68" customFormat="1" ht="45.75" customHeight="1" x14ac:dyDescent="0.25">
      <c r="A26" s="138"/>
      <c r="B26" s="45" t="s">
        <v>97</v>
      </c>
      <c r="C26" s="12" t="s">
        <v>107</v>
      </c>
      <c r="D26" s="45">
        <v>2020</v>
      </c>
      <c r="E26" s="14" t="s">
        <v>29</v>
      </c>
      <c r="F26" s="20">
        <f t="shared" si="2"/>
        <v>4004.2750000000001</v>
      </c>
      <c r="G26" s="81">
        <f t="shared" si="3"/>
        <v>0</v>
      </c>
      <c r="H26" s="20"/>
      <c r="I26" s="20"/>
      <c r="J26" s="20"/>
      <c r="K26" s="20"/>
      <c r="L26" s="20">
        <v>4004.2750000000001</v>
      </c>
      <c r="M26" s="81"/>
      <c r="N26" s="20"/>
      <c r="O26" s="20"/>
      <c r="P26" s="20"/>
      <c r="Q26" s="20"/>
      <c r="R26" s="13" t="s">
        <v>34</v>
      </c>
      <c r="S26" s="13"/>
      <c r="T26" s="16"/>
    </row>
    <row r="27" spans="1:20" s="68" customFormat="1" ht="59.25" customHeight="1" x14ac:dyDescent="0.25">
      <c r="A27" s="138"/>
      <c r="B27" s="45" t="s">
        <v>157</v>
      </c>
      <c r="C27" s="12" t="s">
        <v>37</v>
      </c>
      <c r="D27" s="45">
        <v>2020</v>
      </c>
      <c r="E27" s="14" t="s">
        <v>112</v>
      </c>
      <c r="F27" s="20">
        <f t="shared" si="2"/>
        <v>915</v>
      </c>
      <c r="G27" s="20">
        <f t="shared" si="3"/>
        <v>379.84699999999998</v>
      </c>
      <c r="H27" s="20"/>
      <c r="I27" s="20"/>
      <c r="J27" s="20"/>
      <c r="K27" s="20"/>
      <c r="L27" s="20">
        <v>200</v>
      </c>
      <c r="M27" s="20">
        <v>106.41</v>
      </c>
      <c r="N27" s="20">
        <v>715</v>
      </c>
      <c r="O27" s="20">
        <v>273.43700000000001</v>
      </c>
      <c r="P27" s="20"/>
      <c r="Q27" s="20"/>
      <c r="R27" s="13" t="s">
        <v>95</v>
      </c>
      <c r="S27" s="16">
        <v>450</v>
      </c>
      <c r="T27" s="82">
        <v>195.48</v>
      </c>
    </row>
    <row r="28" spans="1:20" s="68" customFormat="1" ht="103.5" customHeight="1" x14ac:dyDescent="0.25">
      <c r="A28" s="138"/>
      <c r="B28" s="15" t="s">
        <v>32</v>
      </c>
      <c r="C28" s="77" t="s">
        <v>71</v>
      </c>
      <c r="D28" s="15"/>
      <c r="E28" s="15"/>
      <c r="F28" s="70">
        <f t="shared" si="2"/>
        <v>1682.146</v>
      </c>
      <c r="G28" s="70">
        <f t="shared" si="3"/>
        <v>927.25099999999998</v>
      </c>
      <c r="H28" s="19">
        <f t="shared" ref="H28:Q28" si="5">SUM(H29:H33)</f>
        <v>0</v>
      </c>
      <c r="I28" s="19">
        <f t="shared" si="5"/>
        <v>0</v>
      </c>
      <c r="J28" s="19">
        <f t="shared" si="5"/>
        <v>0</v>
      </c>
      <c r="K28" s="19">
        <f t="shared" si="5"/>
        <v>0</v>
      </c>
      <c r="L28" s="19">
        <f t="shared" si="5"/>
        <v>767.548</v>
      </c>
      <c r="M28" s="70">
        <f t="shared" si="5"/>
        <v>437.13100000000003</v>
      </c>
      <c r="N28" s="19">
        <f t="shared" si="5"/>
        <v>914.59799999999996</v>
      </c>
      <c r="O28" s="70">
        <f t="shared" si="5"/>
        <v>490.12</v>
      </c>
      <c r="P28" s="19">
        <f t="shared" si="5"/>
        <v>0</v>
      </c>
      <c r="Q28" s="19">
        <f t="shared" si="5"/>
        <v>0</v>
      </c>
      <c r="R28" s="15"/>
      <c r="S28" s="15"/>
      <c r="T28" s="15"/>
    </row>
    <row r="29" spans="1:20" s="68" customFormat="1" ht="63.75" customHeight="1" x14ac:dyDescent="0.25">
      <c r="A29" s="138"/>
      <c r="B29" s="76" t="s">
        <v>24</v>
      </c>
      <c r="C29" s="12" t="s">
        <v>105</v>
      </c>
      <c r="D29" s="45">
        <v>2020</v>
      </c>
      <c r="E29" s="14" t="s">
        <v>112</v>
      </c>
      <c r="F29" s="20">
        <f t="shared" si="2"/>
        <v>789.83199999999999</v>
      </c>
      <c r="G29" s="20">
        <f t="shared" si="3"/>
        <v>385.178</v>
      </c>
      <c r="H29" s="83"/>
      <c r="I29" s="83"/>
      <c r="J29" s="83"/>
      <c r="K29" s="83"/>
      <c r="L29" s="83">
        <v>609.83199999999999</v>
      </c>
      <c r="M29" s="83">
        <v>285.678</v>
      </c>
      <c r="N29" s="83">
        <v>180</v>
      </c>
      <c r="O29" s="83">
        <v>99.5</v>
      </c>
      <c r="P29" s="45"/>
      <c r="Q29" s="45"/>
      <c r="R29" s="14" t="s">
        <v>34</v>
      </c>
      <c r="S29" s="16">
        <v>750</v>
      </c>
      <c r="T29" s="14">
        <v>312.5</v>
      </c>
    </row>
    <row r="30" spans="1:20" s="68" customFormat="1" ht="63.75" hidden="1" customHeight="1" x14ac:dyDescent="0.25">
      <c r="A30" s="138"/>
      <c r="B30" s="84" t="s">
        <v>150</v>
      </c>
      <c r="C30" s="85" t="s">
        <v>151</v>
      </c>
      <c r="D30" s="86">
        <v>2020</v>
      </c>
      <c r="E30" s="87" t="s">
        <v>29</v>
      </c>
      <c r="F30" s="53">
        <f t="shared" si="2"/>
        <v>0</v>
      </c>
      <c r="G30" s="53">
        <f t="shared" si="3"/>
        <v>0</v>
      </c>
      <c r="H30" s="88"/>
      <c r="I30" s="83"/>
      <c r="J30" s="83"/>
      <c r="K30" s="83"/>
      <c r="L30" s="88"/>
      <c r="M30" s="83"/>
      <c r="N30" s="83"/>
      <c r="O30" s="83"/>
      <c r="P30" s="45"/>
      <c r="Q30" s="45"/>
      <c r="R30" s="14"/>
      <c r="S30" s="16"/>
      <c r="T30" s="14"/>
    </row>
    <row r="31" spans="1:20" s="68" customFormat="1" ht="76.5" customHeight="1" x14ac:dyDescent="0.25">
      <c r="A31" s="138"/>
      <c r="B31" s="76" t="s">
        <v>92</v>
      </c>
      <c r="C31" s="12" t="s">
        <v>110</v>
      </c>
      <c r="D31" s="45">
        <v>2020</v>
      </c>
      <c r="E31" s="14" t="s">
        <v>146</v>
      </c>
      <c r="F31" s="20">
        <f t="shared" ref="F31:G36" si="6">H31+J31+L31+N31+P31</f>
        <v>734.59799999999996</v>
      </c>
      <c r="G31" s="20">
        <f>I31+K31+M31+O31+Q31</f>
        <v>390.62</v>
      </c>
      <c r="H31" s="83"/>
      <c r="I31" s="83"/>
      <c r="J31" s="83"/>
      <c r="K31" s="83"/>
      <c r="L31" s="83"/>
      <c r="M31" s="83"/>
      <c r="N31" s="83">
        <v>734.59799999999996</v>
      </c>
      <c r="O31" s="83">
        <v>390.62</v>
      </c>
      <c r="P31" s="45"/>
      <c r="Q31" s="45"/>
      <c r="R31" s="14" t="s">
        <v>34</v>
      </c>
      <c r="S31" s="14">
        <v>280</v>
      </c>
      <c r="T31" s="14">
        <v>260</v>
      </c>
    </row>
    <row r="32" spans="1:20" s="68" customFormat="1" ht="50.25" customHeight="1" x14ac:dyDescent="0.25">
      <c r="A32" s="138"/>
      <c r="B32" s="76" t="s">
        <v>98</v>
      </c>
      <c r="C32" s="12" t="s">
        <v>152</v>
      </c>
      <c r="D32" s="45">
        <v>2020</v>
      </c>
      <c r="E32" s="14" t="s">
        <v>29</v>
      </c>
      <c r="F32" s="20">
        <f t="shared" si="6"/>
        <v>57.716000000000001</v>
      </c>
      <c r="G32" s="20">
        <f>I32+K32+M32+O32+Q32</f>
        <v>54.694000000000003</v>
      </c>
      <c r="H32" s="83"/>
      <c r="I32" s="83"/>
      <c r="J32" s="83"/>
      <c r="K32" s="83"/>
      <c r="L32" s="83">
        <v>57.716000000000001</v>
      </c>
      <c r="M32" s="83">
        <v>54.694000000000003</v>
      </c>
      <c r="N32" s="83"/>
      <c r="O32" s="83"/>
      <c r="P32" s="45"/>
      <c r="Q32" s="45"/>
      <c r="R32" s="14" t="s">
        <v>27</v>
      </c>
      <c r="S32" s="14">
        <v>5</v>
      </c>
      <c r="T32" s="14"/>
    </row>
    <row r="33" spans="1:20" s="68" customFormat="1" ht="51.75" customHeight="1" x14ac:dyDescent="0.25">
      <c r="A33" s="138"/>
      <c r="B33" s="76" t="s">
        <v>109</v>
      </c>
      <c r="C33" s="12" t="s">
        <v>93</v>
      </c>
      <c r="D33" s="45">
        <v>2020</v>
      </c>
      <c r="E33" s="14" t="s">
        <v>29</v>
      </c>
      <c r="F33" s="81">
        <f t="shared" si="6"/>
        <v>100</v>
      </c>
      <c r="G33" s="20">
        <f>I33+K33+M33+O33+Q33</f>
        <v>96.759</v>
      </c>
      <c r="H33" s="83"/>
      <c r="I33" s="83"/>
      <c r="J33" s="83"/>
      <c r="K33" s="83"/>
      <c r="L33" s="83">
        <v>100</v>
      </c>
      <c r="M33" s="83">
        <v>96.759</v>
      </c>
      <c r="N33" s="83"/>
      <c r="O33" s="83"/>
      <c r="P33" s="45"/>
      <c r="Q33" s="45"/>
      <c r="R33" s="14"/>
      <c r="S33" s="14"/>
      <c r="T33" s="14"/>
    </row>
    <row r="34" spans="1:20" s="68" customFormat="1" ht="75.75" customHeight="1" x14ac:dyDescent="0.25">
      <c r="A34" s="138"/>
      <c r="B34" s="89" t="s">
        <v>113</v>
      </c>
      <c r="C34" s="77" t="s">
        <v>114</v>
      </c>
      <c r="D34" s="90">
        <v>2020</v>
      </c>
      <c r="E34" s="91" t="s">
        <v>29</v>
      </c>
      <c r="F34" s="92">
        <f t="shared" ref="F34:K34" si="7">SUM(F35)</f>
        <v>56.860999999999997</v>
      </c>
      <c r="G34" s="92">
        <f t="shared" si="7"/>
        <v>54.328000000000003</v>
      </c>
      <c r="H34" s="92">
        <f t="shared" si="7"/>
        <v>0</v>
      </c>
      <c r="I34" s="92">
        <f t="shared" si="7"/>
        <v>0</v>
      </c>
      <c r="J34" s="92">
        <f t="shared" si="7"/>
        <v>0</v>
      </c>
      <c r="K34" s="92">
        <f t="shared" si="7"/>
        <v>0</v>
      </c>
      <c r="L34" s="92">
        <f t="shared" ref="L34:Q34" si="8">SUM(L35)</f>
        <v>56.860999999999997</v>
      </c>
      <c r="M34" s="92">
        <f t="shared" si="8"/>
        <v>54.328000000000003</v>
      </c>
      <c r="N34" s="92">
        <f t="shared" si="8"/>
        <v>0</v>
      </c>
      <c r="O34" s="92">
        <f t="shared" si="8"/>
        <v>0</v>
      </c>
      <c r="P34" s="92">
        <f t="shared" si="8"/>
        <v>0</v>
      </c>
      <c r="Q34" s="92">
        <f t="shared" si="8"/>
        <v>0</v>
      </c>
      <c r="R34" s="14"/>
      <c r="S34" s="14"/>
      <c r="T34" s="14"/>
    </row>
    <row r="35" spans="1:20" s="68" customFormat="1" ht="64.5" customHeight="1" x14ac:dyDescent="0.25">
      <c r="A35" s="138"/>
      <c r="B35" s="76" t="s">
        <v>73</v>
      </c>
      <c r="C35" s="12" t="s">
        <v>137</v>
      </c>
      <c r="D35" s="45">
        <v>2020</v>
      </c>
      <c r="E35" s="14" t="s">
        <v>29</v>
      </c>
      <c r="F35" s="81">
        <f t="shared" si="6"/>
        <v>56.860999999999997</v>
      </c>
      <c r="G35" s="20">
        <f>I35+K35+M35+O35+Q35</f>
        <v>54.328000000000003</v>
      </c>
      <c r="H35" s="83"/>
      <c r="I35" s="83"/>
      <c r="J35" s="83"/>
      <c r="K35" s="83"/>
      <c r="L35" s="83">
        <v>56.860999999999997</v>
      </c>
      <c r="M35" s="83">
        <v>54.328000000000003</v>
      </c>
      <c r="N35" s="83"/>
      <c r="O35" s="83"/>
      <c r="P35" s="45"/>
      <c r="Q35" s="45"/>
      <c r="R35" s="14"/>
      <c r="S35" s="14"/>
      <c r="T35" s="14"/>
    </row>
    <row r="36" spans="1:20" s="68" customFormat="1" ht="36.75" customHeight="1" x14ac:dyDescent="0.25">
      <c r="A36" s="138"/>
      <c r="B36" s="15" t="s">
        <v>115</v>
      </c>
      <c r="C36" s="77" t="s">
        <v>72</v>
      </c>
      <c r="D36" s="15"/>
      <c r="E36" s="15"/>
      <c r="F36" s="93">
        <f t="shared" si="6"/>
        <v>26434.167999999998</v>
      </c>
      <c r="G36" s="94">
        <f t="shared" si="6"/>
        <v>25830.657999999999</v>
      </c>
      <c r="H36" s="19">
        <f t="shared" ref="H36:Q36" si="9">H37+H41+H43+H47+H48+H50+H57+H60+H61</f>
        <v>0</v>
      </c>
      <c r="I36" s="19">
        <f t="shared" si="9"/>
        <v>0</v>
      </c>
      <c r="J36" s="19">
        <f t="shared" si="9"/>
        <v>0</v>
      </c>
      <c r="K36" s="19">
        <f t="shared" si="9"/>
        <v>0</v>
      </c>
      <c r="L36" s="70">
        <f t="shared" si="9"/>
        <v>26434.167999999998</v>
      </c>
      <c r="M36" s="93">
        <f t="shared" si="9"/>
        <v>25830.657999999999</v>
      </c>
      <c r="N36" s="19">
        <f t="shared" si="9"/>
        <v>0</v>
      </c>
      <c r="O36" s="19">
        <f t="shared" si="9"/>
        <v>0</v>
      </c>
      <c r="P36" s="19">
        <f t="shared" si="9"/>
        <v>0</v>
      </c>
      <c r="Q36" s="19">
        <f t="shared" si="9"/>
        <v>0</v>
      </c>
      <c r="R36" s="15"/>
      <c r="S36" s="15"/>
      <c r="T36" s="15"/>
    </row>
    <row r="37" spans="1:20" s="68" customFormat="1" ht="69" customHeight="1" x14ac:dyDescent="0.2">
      <c r="A37" s="138"/>
      <c r="B37" s="15" t="s">
        <v>116</v>
      </c>
      <c r="C37" s="48" t="s">
        <v>74</v>
      </c>
      <c r="D37" s="15"/>
      <c r="E37" s="15"/>
      <c r="F37" s="93">
        <f t="shared" ref="F37:Q37" si="10">SUM(F38:F40)</f>
        <v>10202.922</v>
      </c>
      <c r="G37" s="93">
        <f t="shared" si="10"/>
        <v>10237.92</v>
      </c>
      <c r="H37" s="19">
        <f t="shared" si="10"/>
        <v>0</v>
      </c>
      <c r="I37" s="19">
        <f t="shared" si="10"/>
        <v>0</v>
      </c>
      <c r="J37" s="19">
        <f t="shared" si="10"/>
        <v>0</v>
      </c>
      <c r="K37" s="19">
        <f t="shared" si="10"/>
        <v>0</v>
      </c>
      <c r="L37" s="70">
        <f t="shared" si="10"/>
        <v>10202.922</v>
      </c>
      <c r="M37" s="70">
        <f t="shared" si="10"/>
        <v>10237.92</v>
      </c>
      <c r="N37" s="19">
        <f t="shared" si="10"/>
        <v>0</v>
      </c>
      <c r="O37" s="19">
        <f t="shared" si="10"/>
        <v>0</v>
      </c>
      <c r="P37" s="19">
        <f t="shared" si="10"/>
        <v>0</v>
      </c>
      <c r="Q37" s="19">
        <f t="shared" si="10"/>
        <v>0</v>
      </c>
      <c r="R37" s="15"/>
      <c r="S37" s="15"/>
      <c r="T37" s="15"/>
    </row>
    <row r="38" spans="1:20" s="68" customFormat="1" ht="123.75" customHeight="1" x14ac:dyDescent="0.25">
      <c r="A38" s="138"/>
      <c r="B38" s="95" t="s">
        <v>117</v>
      </c>
      <c r="C38" s="12" t="s">
        <v>142</v>
      </c>
      <c r="D38" s="17">
        <v>2020</v>
      </c>
      <c r="E38" s="18" t="s">
        <v>29</v>
      </c>
      <c r="F38" s="81">
        <f>H38+J38+L38+N38+P38</f>
        <v>6427.2110000000002</v>
      </c>
      <c r="G38" s="81">
        <f>I38+K38+M38+O38+Q38</f>
        <v>6427.2110000000002</v>
      </c>
      <c r="H38" s="20"/>
      <c r="I38" s="20"/>
      <c r="J38" s="20"/>
      <c r="K38" s="20"/>
      <c r="L38" s="20">
        <v>6427.2110000000002</v>
      </c>
      <c r="M38" s="81">
        <v>6427.2110000000002</v>
      </c>
      <c r="N38" s="20"/>
      <c r="O38" s="20"/>
      <c r="P38" s="20"/>
      <c r="Q38" s="20"/>
      <c r="R38" s="13"/>
      <c r="S38" s="96"/>
      <c r="T38" s="16"/>
    </row>
    <row r="39" spans="1:20" s="68" customFormat="1" ht="124.5" customHeight="1" x14ac:dyDescent="0.25">
      <c r="A39" s="138"/>
      <c r="B39" s="95" t="s">
        <v>118</v>
      </c>
      <c r="C39" s="12" t="s">
        <v>175</v>
      </c>
      <c r="D39" s="17">
        <v>2020</v>
      </c>
      <c r="E39" s="18" t="s">
        <v>29</v>
      </c>
      <c r="F39" s="20">
        <f t="shared" ref="F39:G69" si="11">H39+J39+L39+N39+P39</f>
        <v>0</v>
      </c>
      <c r="G39" s="81">
        <f t="shared" si="11"/>
        <v>35</v>
      </c>
      <c r="H39" s="20"/>
      <c r="I39" s="20"/>
      <c r="J39" s="20"/>
      <c r="K39" s="20"/>
      <c r="L39" s="20"/>
      <c r="M39" s="20">
        <v>35</v>
      </c>
      <c r="N39" s="20"/>
      <c r="O39" s="20"/>
      <c r="P39" s="20"/>
      <c r="Q39" s="20"/>
      <c r="R39" s="13"/>
      <c r="S39" s="96"/>
      <c r="T39" s="16"/>
    </row>
    <row r="40" spans="1:20" s="68" customFormat="1" ht="78" customHeight="1" x14ac:dyDescent="0.25">
      <c r="A40" s="138"/>
      <c r="B40" s="95" t="s">
        <v>171</v>
      </c>
      <c r="C40" s="12" t="s">
        <v>101</v>
      </c>
      <c r="D40" s="17">
        <v>2020</v>
      </c>
      <c r="E40" s="18" t="s">
        <v>29</v>
      </c>
      <c r="F40" s="20">
        <f t="shared" si="11"/>
        <v>3775.7109999999998</v>
      </c>
      <c r="G40" s="81">
        <f t="shared" si="11"/>
        <v>3775.7089999999998</v>
      </c>
      <c r="H40" s="20"/>
      <c r="I40" s="20"/>
      <c r="J40" s="20"/>
      <c r="K40" s="20"/>
      <c r="L40" s="20">
        <v>3775.7109999999998</v>
      </c>
      <c r="M40" s="20">
        <v>3775.7089999999998</v>
      </c>
      <c r="N40" s="53"/>
      <c r="O40" s="53"/>
      <c r="P40" s="53"/>
      <c r="Q40" s="53"/>
      <c r="R40" s="97"/>
      <c r="S40" s="97"/>
      <c r="T40" s="96"/>
    </row>
    <row r="41" spans="1:20" s="68" customFormat="1" ht="93.75" customHeight="1" x14ac:dyDescent="0.25">
      <c r="A41" s="138"/>
      <c r="B41" s="15" t="s">
        <v>119</v>
      </c>
      <c r="C41" s="49" t="s">
        <v>75</v>
      </c>
      <c r="D41" s="15"/>
      <c r="E41" s="15"/>
      <c r="F41" s="19">
        <f t="shared" si="11"/>
        <v>199.85900000000001</v>
      </c>
      <c r="G41" s="70">
        <f t="shared" si="11"/>
        <v>199.851</v>
      </c>
      <c r="H41" s="19">
        <f t="shared" ref="H41:Q41" si="12">H42</f>
        <v>0</v>
      </c>
      <c r="I41" s="19">
        <f t="shared" si="12"/>
        <v>0</v>
      </c>
      <c r="J41" s="19">
        <f t="shared" si="12"/>
        <v>0</v>
      </c>
      <c r="K41" s="19">
        <f t="shared" si="12"/>
        <v>0</v>
      </c>
      <c r="L41" s="19">
        <f t="shared" si="12"/>
        <v>199.85900000000001</v>
      </c>
      <c r="M41" s="19">
        <f t="shared" si="12"/>
        <v>199.851</v>
      </c>
      <c r="N41" s="19">
        <f t="shared" si="12"/>
        <v>0</v>
      </c>
      <c r="O41" s="19">
        <f t="shared" si="12"/>
        <v>0</v>
      </c>
      <c r="P41" s="19">
        <f t="shared" si="12"/>
        <v>0</v>
      </c>
      <c r="Q41" s="19">
        <f t="shared" si="12"/>
        <v>0</v>
      </c>
      <c r="R41" s="15"/>
      <c r="S41" s="15"/>
      <c r="T41" s="15"/>
    </row>
    <row r="42" spans="1:20" s="68" customFormat="1" ht="68.25" customHeight="1" x14ac:dyDescent="0.25">
      <c r="A42" s="138"/>
      <c r="B42" s="98" t="s">
        <v>120</v>
      </c>
      <c r="C42" s="99" t="s">
        <v>136</v>
      </c>
      <c r="D42" s="17">
        <v>2020</v>
      </c>
      <c r="E42" s="14" t="s">
        <v>28</v>
      </c>
      <c r="F42" s="20">
        <f t="shared" si="11"/>
        <v>199.85900000000001</v>
      </c>
      <c r="G42" s="20">
        <f t="shared" si="11"/>
        <v>199.851</v>
      </c>
      <c r="H42" s="15"/>
      <c r="I42" s="15"/>
      <c r="J42" s="15"/>
      <c r="K42" s="15"/>
      <c r="L42" s="20">
        <v>199.85900000000001</v>
      </c>
      <c r="M42" s="20">
        <v>199.851</v>
      </c>
      <c r="N42" s="15"/>
      <c r="O42" s="15"/>
      <c r="P42" s="15"/>
      <c r="Q42" s="15"/>
      <c r="R42" s="17" t="s">
        <v>30</v>
      </c>
      <c r="S42" s="17">
        <v>0.53800000000000003</v>
      </c>
      <c r="T42" s="17">
        <v>0.17599999999999999</v>
      </c>
    </row>
    <row r="43" spans="1:20" s="68" customFormat="1" ht="58.5" customHeight="1" x14ac:dyDescent="0.2">
      <c r="A43" s="138"/>
      <c r="B43" s="15" t="s">
        <v>121</v>
      </c>
      <c r="C43" s="48" t="s">
        <v>76</v>
      </c>
      <c r="D43" s="15"/>
      <c r="E43" s="15"/>
      <c r="F43" s="70">
        <f>F44+F45+F46</f>
        <v>4879.9859999999999</v>
      </c>
      <c r="G43" s="70">
        <f t="shared" ref="G43:Q43" si="13">G44+G45+G46</f>
        <v>4835.82</v>
      </c>
      <c r="H43" s="70">
        <f t="shared" si="13"/>
        <v>0</v>
      </c>
      <c r="I43" s="70">
        <f t="shared" si="13"/>
        <v>0</v>
      </c>
      <c r="J43" s="70">
        <f t="shared" si="13"/>
        <v>0</v>
      </c>
      <c r="K43" s="70">
        <f t="shared" si="13"/>
        <v>0</v>
      </c>
      <c r="L43" s="70">
        <f t="shared" si="13"/>
        <v>4879.9859999999999</v>
      </c>
      <c r="M43" s="70">
        <f t="shared" si="13"/>
        <v>4835.82</v>
      </c>
      <c r="N43" s="70">
        <f t="shared" si="13"/>
        <v>0</v>
      </c>
      <c r="O43" s="70">
        <f t="shared" si="13"/>
        <v>0</v>
      </c>
      <c r="P43" s="70">
        <f t="shared" si="13"/>
        <v>0</v>
      </c>
      <c r="Q43" s="70">
        <f t="shared" si="13"/>
        <v>0</v>
      </c>
      <c r="R43" s="15"/>
      <c r="S43" s="15"/>
      <c r="T43" s="15"/>
    </row>
    <row r="44" spans="1:20" s="68" customFormat="1" ht="82.5" customHeight="1" x14ac:dyDescent="0.25">
      <c r="A44" s="138"/>
      <c r="B44" s="98" t="s">
        <v>122</v>
      </c>
      <c r="C44" s="12" t="s">
        <v>86</v>
      </c>
      <c r="D44" s="17">
        <v>2020</v>
      </c>
      <c r="E44" s="14" t="s">
        <v>28</v>
      </c>
      <c r="F44" s="20">
        <f t="shared" si="11"/>
        <v>1895</v>
      </c>
      <c r="G44" s="20">
        <f t="shared" si="11"/>
        <v>1857.2719999999999</v>
      </c>
      <c r="H44" s="19"/>
      <c r="I44" s="19"/>
      <c r="J44" s="19"/>
      <c r="K44" s="19"/>
      <c r="L44" s="20">
        <v>1895</v>
      </c>
      <c r="M44" s="20">
        <v>1857.2719999999999</v>
      </c>
      <c r="N44" s="19"/>
      <c r="O44" s="19"/>
      <c r="P44" s="19"/>
      <c r="Q44" s="19"/>
      <c r="R44" s="13" t="s">
        <v>33</v>
      </c>
      <c r="S44" s="13"/>
      <c r="T44" s="100">
        <v>613723</v>
      </c>
    </row>
    <row r="45" spans="1:20" s="68" customFormat="1" ht="93" customHeight="1" x14ac:dyDescent="0.25">
      <c r="A45" s="138"/>
      <c r="B45" s="98" t="s">
        <v>123</v>
      </c>
      <c r="C45" s="12" t="s">
        <v>87</v>
      </c>
      <c r="D45" s="17">
        <v>2020</v>
      </c>
      <c r="E45" s="14" t="s">
        <v>28</v>
      </c>
      <c r="F45" s="20">
        <f t="shared" si="11"/>
        <v>1280</v>
      </c>
      <c r="G45" s="20">
        <f t="shared" si="11"/>
        <v>1278.1210000000001</v>
      </c>
      <c r="H45" s="19"/>
      <c r="I45" s="19"/>
      <c r="J45" s="19"/>
      <c r="K45" s="19"/>
      <c r="L45" s="20">
        <v>1280</v>
      </c>
      <c r="M45" s="20">
        <v>1278.1210000000001</v>
      </c>
      <c r="N45" s="19"/>
      <c r="O45" s="19"/>
      <c r="P45" s="19"/>
      <c r="Q45" s="19"/>
      <c r="R45" s="13" t="s">
        <v>30</v>
      </c>
      <c r="S45" s="74">
        <v>41.61</v>
      </c>
      <c r="T45" s="74">
        <v>40.942</v>
      </c>
    </row>
    <row r="46" spans="1:20" s="68" customFormat="1" ht="78" customHeight="1" x14ac:dyDescent="0.25">
      <c r="A46" s="138"/>
      <c r="B46" s="98" t="s">
        <v>124</v>
      </c>
      <c r="C46" s="12" t="s">
        <v>88</v>
      </c>
      <c r="D46" s="17">
        <v>2020</v>
      </c>
      <c r="E46" s="14" t="s">
        <v>29</v>
      </c>
      <c r="F46" s="20">
        <f t="shared" si="11"/>
        <v>1704.9860000000001</v>
      </c>
      <c r="G46" s="81">
        <f t="shared" si="11"/>
        <v>1700.4269999999999</v>
      </c>
      <c r="H46" s="19"/>
      <c r="I46" s="19"/>
      <c r="J46" s="19"/>
      <c r="K46" s="19"/>
      <c r="L46" s="20">
        <v>1704.9860000000001</v>
      </c>
      <c r="M46" s="20">
        <v>1700.4269999999999</v>
      </c>
      <c r="N46" s="19"/>
      <c r="O46" s="19"/>
      <c r="P46" s="19"/>
      <c r="Q46" s="19"/>
      <c r="R46" s="13" t="s">
        <v>30</v>
      </c>
      <c r="S46" s="16">
        <v>1.345</v>
      </c>
      <c r="T46" s="74">
        <v>1.4850000000000001</v>
      </c>
    </row>
    <row r="47" spans="1:20" s="68" customFormat="1" ht="42" hidden="1" customHeight="1" x14ac:dyDescent="0.2">
      <c r="A47" s="101"/>
      <c r="B47" s="15" t="s">
        <v>125</v>
      </c>
      <c r="C47" s="48" t="s">
        <v>77</v>
      </c>
      <c r="D47" s="15"/>
      <c r="E47" s="15"/>
      <c r="F47" s="20"/>
      <c r="G47" s="20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</row>
    <row r="48" spans="1:20" s="68" customFormat="1" ht="122.25" customHeight="1" x14ac:dyDescent="0.25">
      <c r="A48" s="101"/>
      <c r="B48" s="15" t="s">
        <v>125</v>
      </c>
      <c r="C48" s="49" t="s">
        <v>78</v>
      </c>
      <c r="D48" s="15"/>
      <c r="E48" s="15"/>
      <c r="F48" s="19">
        <f t="shared" si="11"/>
        <v>69.296000000000006</v>
      </c>
      <c r="G48" s="19">
        <f t="shared" si="11"/>
        <v>50.277000000000001</v>
      </c>
      <c r="H48" s="19">
        <f t="shared" ref="H48:Q48" si="14">H49</f>
        <v>0</v>
      </c>
      <c r="I48" s="19">
        <f t="shared" si="14"/>
        <v>0</v>
      </c>
      <c r="J48" s="19">
        <f t="shared" si="14"/>
        <v>0</v>
      </c>
      <c r="K48" s="19">
        <f t="shared" si="14"/>
        <v>0</v>
      </c>
      <c r="L48" s="19">
        <f t="shared" si="14"/>
        <v>69.296000000000006</v>
      </c>
      <c r="M48" s="19">
        <f t="shared" si="14"/>
        <v>50.277000000000001</v>
      </c>
      <c r="N48" s="19">
        <f t="shared" si="14"/>
        <v>0</v>
      </c>
      <c r="O48" s="19">
        <f t="shared" si="14"/>
        <v>0</v>
      </c>
      <c r="P48" s="19">
        <f t="shared" si="14"/>
        <v>0</v>
      </c>
      <c r="Q48" s="19">
        <f t="shared" si="14"/>
        <v>0</v>
      </c>
      <c r="R48" s="15"/>
      <c r="S48" s="15"/>
      <c r="T48" s="15"/>
    </row>
    <row r="49" spans="1:20" s="68" customFormat="1" ht="65.25" customHeight="1" x14ac:dyDescent="0.25">
      <c r="A49" s="101"/>
      <c r="B49" s="98" t="s">
        <v>158</v>
      </c>
      <c r="C49" s="12" t="s">
        <v>135</v>
      </c>
      <c r="D49" s="17">
        <v>2020</v>
      </c>
      <c r="E49" s="18" t="s">
        <v>29</v>
      </c>
      <c r="F49" s="81">
        <f t="shared" si="11"/>
        <v>69.296000000000006</v>
      </c>
      <c r="G49" s="20">
        <f t="shared" si="11"/>
        <v>50.277000000000001</v>
      </c>
      <c r="H49" s="19"/>
      <c r="I49" s="19"/>
      <c r="J49" s="19"/>
      <c r="K49" s="19"/>
      <c r="L49" s="20">
        <v>69.296000000000006</v>
      </c>
      <c r="M49" s="20">
        <v>50.277000000000001</v>
      </c>
      <c r="N49" s="19"/>
      <c r="O49" s="19"/>
      <c r="P49" s="19"/>
      <c r="Q49" s="19"/>
      <c r="R49" s="13" t="s">
        <v>154</v>
      </c>
      <c r="S49" s="13"/>
      <c r="T49" s="80">
        <v>8</v>
      </c>
    </row>
    <row r="50" spans="1:20" s="68" customFormat="1" ht="63" customHeight="1" x14ac:dyDescent="0.25">
      <c r="A50" s="101"/>
      <c r="B50" s="15" t="s">
        <v>126</v>
      </c>
      <c r="C50" s="49" t="s">
        <v>79</v>
      </c>
      <c r="D50" s="15"/>
      <c r="E50" s="15"/>
      <c r="F50" s="93">
        <f t="shared" si="11"/>
        <v>9305.0030000000006</v>
      </c>
      <c r="G50" s="93">
        <f t="shared" si="11"/>
        <v>8831.4840000000004</v>
      </c>
      <c r="H50" s="19">
        <f>SUM(H51:H56)</f>
        <v>0</v>
      </c>
      <c r="I50" s="19"/>
      <c r="J50" s="19">
        <f>SUM(J51:J56)</f>
        <v>0</v>
      </c>
      <c r="K50" s="19"/>
      <c r="L50" s="70">
        <f>SUM(L51:L56)</f>
        <v>9305.0030000000006</v>
      </c>
      <c r="M50" s="93">
        <f>SUM(M51:M56)</f>
        <v>8831.4840000000004</v>
      </c>
      <c r="N50" s="19">
        <f>SUM(N51:N56)</f>
        <v>0</v>
      </c>
      <c r="O50" s="19"/>
      <c r="P50" s="19">
        <f>SUM(P51:P56)</f>
        <v>0</v>
      </c>
      <c r="Q50" s="19"/>
      <c r="R50" s="15"/>
      <c r="S50" s="15"/>
      <c r="T50" s="15"/>
    </row>
    <row r="51" spans="1:20" s="68" customFormat="1" ht="53.25" customHeight="1" x14ac:dyDescent="0.25">
      <c r="A51" s="101"/>
      <c r="B51" s="98" t="s">
        <v>127</v>
      </c>
      <c r="C51" s="12" t="s">
        <v>89</v>
      </c>
      <c r="D51" s="17">
        <v>2020</v>
      </c>
      <c r="E51" s="14" t="s">
        <v>28</v>
      </c>
      <c r="F51" s="20">
        <f t="shared" si="11"/>
        <v>379.11700000000002</v>
      </c>
      <c r="G51" s="20">
        <f t="shared" si="11"/>
        <v>375.76499999999999</v>
      </c>
      <c r="H51" s="19"/>
      <c r="I51" s="19"/>
      <c r="J51" s="19"/>
      <c r="K51" s="19"/>
      <c r="L51" s="20">
        <v>379.11700000000002</v>
      </c>
      <c r="M51" s="20">
        <v>375.76499999999999</v>
      </c>
      <c r="N51" s="19"/>
      <c r="O51" s="19"/>
      <c r="P51" s="19"/>
      <c r="Q51" s="19"/>
      <c r="R51" s="13" t="s">
        <v>27</v>
      </c>
      <c r="S51" s="16">
        <v>7</v>
      </c>
      <c r="T51" s="16">
        <v>7</v>
      </c>
    </row>
    <row r="52" spans="1:20" s="68" customFormat="1" ht="129.75" customHeight="1" x14ac:dyDescent="0.25">
      <c r="A52" s="101"/>
      <c r="B52" s="98" t="s">
        <v>159</v>
      </c>
      <c r="C52" s="12" t="s">
        <v>103</v>
      </c>
      <c r="D52" s="17">
        <v>2020</v>
      </c>
      <c r="E52" s="14" t="s">
        <v>28</v>
      </c>
      <c r="F52" s="20">
        <f t="shared" si="11"/>
        <v>4423.6750000000002</v>
      </c>
      <c r="G52" s="81">
        <f t="shared" si="11"/>
        <v>4338.3</v>
      </c>
      <c r="H52" s="19"/>
      <c r="I52" s="19"/>
      <c r="J52" s="19"/>
      <c r="K52" s="19"/>
      <c r="L52" s="20">
        <v>4423.6750000000002</v>
      </c>
      <c r="M52" s="20">
        <v>4338.3</v>
      </c>
      <c r="N52" s="19"/>
      <c r="O52" s="19"/>
      <c r="P52" s="19"/>
      <c r="Q52" s="19"/>
      <c r="R52" s="13" t="s">
        <v>83</v>
      </c>
      <c r="S52" s="82">
        <v>5405.8879999999999</v>
      </c>
      <c r="T52" s="102">
        <v>6763.1610000000001</v>
      </c>
    </row>
    <row r="53" spans="1:20" s="68" customFormat="1" ht="74.25" customHeight="1" x14ac:dyDescent="0.25">
      <c r="A53" s="101"/>
      <c r="B53" s="98" t="s">
        <v>160</v>
      </c>
      <c r="C53" s="12" t="s">
        <v>90</v>
      </c>
      <c r="D53" s="17">
        <v>2020</v>
      </c>
      <c r="E53" s="14" t="s">
        <v>28</v>
      </c>
      <c r="F53" s="20">
        <f t="shared" si="11"/>
        <v>872.88499999999999</v>
      </c>
      <c r="G53" s="20">
        <f t="shared" si="11"/>
        <v>872.57399999999996</v>
      </c>
      <c r="H53" s="19"/>
      <c r="I53" s="19"/>
      <c r="J53" s="19"/>
      <c r="K53" s="19"/>
      <c r="L53" s="20">
        <v>872.88499999999999</v>
      </c>
      <c r="M53" s="20">
        <v>872.57399999999996</v>
      </c>
      <c r="N53" s="19"/>
      <c r="O53" s="19"/>
      <c r="P53" s="19"/>
      <c r="Q53" s="19"/>
      <c r="R53" s="13" t="s">
        <v>83</v>
      </c>
      <c r="S53" s="82">
        <v>826.20299999999997</v>
      </c>
      <c r="T53" s="75">
        <v>704.81399999999996</v>
      </c>
    </row>
    <row r="54" spans="1:20" s="68" customFormat="1" ht="85.5" customHeight="1" x14ac:dyDescent="0.25">
      <c r="A54" s="101"/>
      <c r="B54" s="98" t="s">
        <v>161</v>
      </c>
      <c r="C54" s="12" t="s">
        <v>138</v>
      </c>
      <c r="D54" s="17">
        <v>2020</v>
      </c>
      <c r="E54" s="14" t="s">
        <v>28</v>
      </c>
      <c r="F54" s="20">
        <f t="shared" si="11"/>
        <v>1770.95</v>
      </c>
      <c r="G54" s="81">
        <f t="shared" si="11"/>
        <v>1770.635</v>
      </c>
      <c r="H54" s="19"/>
      <c r="I54" s="19"/>
      <c r="J54" s="19"/>
      <c r="K54" s="19"/>
      <c r="L54" s="20">
        <v>1770.95</v>
      </c>
      <c r="M54" s="20">
        <v>1770.635</v>
      </c>
      <c r="N54" s="19"/>
      <c r="O54" s="19"/>
      <c r="P54" s="19"/>
      <c r="Q54" s="19"/>
      <c r="R54" s="13"/>
      <c r="S54" s="13"/>
      <c r="T54" s="16"/>
    </row>
    <row r="55" spans="1:20" s="68" customFormat="1" ht="96.75" customHeight="1" x14ac:dyDescent="0.25">
      <c r="A55" s="101"/>
      <c r="B55" s="98" t="s">
        <v>162</v>
      </c>
      <c r="C55" s="12" t="s">
        <v>139</v>
      </c>
      <c r="D55" s="17">
        <v>2020</v>
      </c>
      <c r="E55" s="14" t="s">
        <v>28</v>
      </c>
      <c r="F55" s="20">
        <f t="shared" si="11"/>
        <v>878</v>
      </c>
      <c r="G55" s="81">
        <f t="shared" si="11"/>
        <v>517.49099999999999</v>
      </c>
      <c r="H55" s="19"/>
      <c r="I55" s="19"/>
      <c r="J55" s="19"/>
      <c r="K55" s="19"/>
      <c r="L55" s="20">
        <v>878</v>
      </c>
      <c r="M55" s="20">
        <v>517.49099999999999</v>
      </c>
      <c r="N55" s="19"/>
      <c r="O55" s="19"/>
      <c r="P55" s="19"/>
      <c r="Q55" s="19"/>
      <c r="R55" s="13"/>
      <c r="S55" s="13"/>
      <c r="T55" s="16"/>
    </row>
    <row r="56" spans="1:20" s="68" customFormat="1" ht="66" customHeight="1" x14ac:dyDescent="0.25">
      <c r="A56" s="101"/>
      <c r="B56" s="98" t="s">
        <v>163</v>
      </c>
      <c r="C56" s="12" t="s">
        <v>91</v>
      </c>
      <c r="D56" s="17">
        <v>2020</v>
      </c>
      <c r="E56" s="14" t="s">
        <v>28</v>
      </c>
      <c r="F56" s="20">
        <f>H56+J56+L56+N56+P56</f>
        <v>980.37599999999998</v>
      </c>
      <c r="G56" s="20">
        <f>I56+K56+M56+O56+Q56</f>
        <v>956.71900000000005</v>
      </c>
      <c r="H56" s="19"/>
      <c r="I56" s="19"/>
      <c r="J56" s="19"/>
      <c r="K56" s="19"/>
      <c r="L56" s="20">
        <v>980.37599999999998</v>
      </c>
      <c r="M56" s="20">
        <v>956.71900000000005</v>
      </c>
      <c r="N56" s="19"/>
      <c r="O56" s="19"/>
      <c r="P56" s="19"/>
      <c r="Q56" s="19"/>
      <c r="R56" s="13" t="s">
        <v>27</v>
      </c>
      <c r="S56" s="80">
        <v>29252</v>
      </c>
      <c r="T56" s="80">
        <v>26840</v>
      </c>
    </row>
    <row r="57" spans="1:20" s="68" customFormat="1" ht="55.5" customHeight="1" x14ac:dyDescent="0.2">
      <c r="A57" s="101"/>
      <c r="B57" s="15" t="s">
        <v>128</v>
      </c>
      <c r="C57" s="50" t="s">
        <v>80</v>
      </c>
      <c r="D57" s="15"/>
      <c r="E57" s="91"/>
      <c r="F57" s="70">
        <f t="shared" si="11"/>
        <v>458.04500000000002</v>
      </c>
      <c r="G57" s="93">
        <f t="shared" si="11"/>
        <v>442.78800000000001</v>
      </c>
      <c r="H57" s="19">
        <f t="shared" ref="H57:Q57" si="15">SUM(H59:H59)</f>
        <v>0</v>
      </c>
      <c r="I57" s="19">
        <f t="shared" si="15"/>
        <v>0</v>
      </c>
      <c r="J57" s="19">
        <f t="shared" si="15"/>
        <v>0</v>
      </c>
      <c r="K57" s="19">
        <f t="shared" si="15"/>
        <v>0</v>
      </c>
      <c r="L57" s="70">
        <f>SUM(L58:L59)</f>
        <v>458.04500000000002</v>
      </c>
      <c r="M57" s="70">
        <f>SUM(M58:M59)</f>
        <v>442.78800000000001</v>
      </c>
      <c r="N57" s="19">
        <f t="shared" si="15"/>
        <v>0</v>
      </c>
      <c r="O57" s="19">
        <f t="shared" si="15"/>
        <v>0</v>
      </c>
      <c r="P57" s="19">
        <f t="shared" si="15"/>
        <v>0</v>
      </c>
      <c r="Q57" s="19">
        <f t="shared" si="15"/>
        <v>0</v>
      </c>
      <c r="R57" s="103"/>
      <c r="S57" s="103"/>
      <c r="T57" s="104"/>
    </row>
    <row r="58" spans="1:20" s="68" customFormat="1" ht="111.75" customHeight="1" x14ac:dyDescent="0.25">
      <c r="A58" s="101"/>
      <c r="B58" s="98" t="s">
        <v>129</v>
      </c>
      <c r="C58" s="12" t="s">
        <v>94</v>
      </c>
      <c r="D58" s="17">
        <v>2020</v>
      </c>
      <c r="E58" s="18" t="s">
        <v>29</v>
      </c>
      <c r="F58" s="20">
        <f>H58+J58+L58+N58+P58</f>
        <v>441.04500000000002</v>
      </c>
      <c r="G58" s="20">
        <f>I58+K58+M58+O58+Q58</f>
        <v>425.78800000000001</v>
      </c>
      <c r="H58" s="19"/>
      <c r="I58" s="19"/>
      <c r="J58" s="19"/>
      <c r="K58" s="19"/>
      <c r="L58" s="20">
        <v>441.04500000000002</v>
      </c>
      <c r="M58" s="20">
        <v>425.78800000000001</v>
      </c>
      <c r="N58" s="19"/>
      <c r="O58" s="19"/>
      <c r="P58" s="19"/>
      <c r="Q58" s="19"/>
      <c r="R58" s="13"/>
      <c r="S58" s="13"/>
      <c r="T58" s="16"/>
    </row>
    <row r="59" spans="1:20" s="68" customFormat="1" ht="96.75" customHeight="1" x14ac:dyDescent="0.25">
      <c r="A59" s="101"/>
      <c r="B59" s="98" t="s">
        <v>130</v>
      </c>
      <c r="C59" s="12" t="s">
        <v>156</v>
      </c>
      <c r="D59" s="17">
        <v>2020</v>
      </c>
      <c r="E59" s="18" t="s">
        <v>29</v>
      </c>
      <c r="F59" s="20">
        <f>H59+J59+L59+N59+P59</f>
        <v>17</v>
      </c>
      <c r="G59" s="20">
        <f>I59+K59+M59+O59+Q59</f>
        <v>17</v>
      </c>
      <c r="H59" s="19"/>
      <c r="I59" s="19"/>
      <c r="J59" s="19"/>
      <c r="K59" s="19"/>
      <c r="L59" s="20">
        <v>17</v>
      </c>
      <c r="M59" s="20">
        <v>17</v>
      </c>
      <c r="N59" s="19"/>
      <c r="O59" s="19"/>
      <c r="P59" s="19"/>
      <c r="Q59" s="19"/>
      <c r="R59" s="13" t="s">
        <v>169</v>
      </c>
      <c r="S59" s="13"/>
      <c r="T59" s="16">
        <v>2</v>
      </c>
    </row>
    <row r="60" spans="1:20" s="68" customFormat="1" ht="44.25" hidden="1" customHeight="1" x14ac:dyDescent="0.2">
      <c r="A60" s="101"/>
      <c r="B60" s="15" t="s">
        <v>133</v>
      </c>
      <c r="C60" s="50" t="s">
        <v>81</v>
      </c>
      <c r="D60" s="15"/>
      <c r="E60" s="15"/>
      <c r="F60" s="19">
        <f t="shared" si="11"/>
        <v>0</v>
      </c>
      <c r="G60" s="19">
        <f t="shared" si="11"/>
        <v>0</v>
      </c>
      <c r="H60" s="19">
        <v>0</v>
      </c>
      <c r="I60" s="19">
        <v>0</v>
      </c>
      <c r="J60" s="19">
        <v>0</v>
      </c>
      <c r="K60" s="19">
        <v>0</v>
      </c>
      <c r="L60" s="19">
        <v>0</v>
      </c>
      <c r="M60" s="19">
        <v>0</v>
      </c>
      <c r="N60" s="19">
        <v>0</v>
      </c>
      <c r="O60" s="19">
        <v>0</v>
      </c>
      <c r="P60" s="19">
        <v>0</v>
      </c>
      <c r="Q60" s="19">
        <v>0</v>
      </c>
      <c r="R60" s="15"/>
      <c r="S60" s="15"/>
      <c r="T60" s="15"/>
    </row>
    <row r="61" spans="1:20" s="68" customFormat="1" ht="66" customHeight="1" x14ac:dyDescent="0.25">
      <c r="A61" s="101"/>
      <c r="B61" s="15" t="s">
        <v>131</v>
      </c>
      <c r="C61" s="51" t="s">
        <v>82</v>
      </c>
      <c r="D61" s="15"/>
      <c r="E61" s="15"/>
      <c r="F61" s="70">
        <f t="shared" si="11"/>
        <v>1319.057</v>
      </c>
      <c r="G61" s="70">
        <f t="shared" si="11"/>
        <v>1232.518</v>
      </c>
      <c r="H61" s="19">
        <f t="shared" ref="H61:Q61" si="16">SUM(H62:H69)</f>
        <v>0</v>
      </c>
      <c r="I61" s="19">
        <f t="shared" si="16"/>
        <v>0</v>
      </c>
      <c r="J61" s="19">
        <f t="shared" si="16"/>
        <v>0</v>
      </c>
      <c r="K61" s="19">
        <f t="shared" si="16"/>
        <v>0</v>
      </c>
      <c r="L61" s="19">
        <f t="shared" si="16"/>
        <v>1319.057</v>
      </c>
      <c r="M61" s="19">
        <f t="shared" si="16"/>
        <v>1232.518</v>
      </c>
      <c r="N61" s="19">
        <f t="shared" si="16"/>
        <v>0</v>
      </c>
      <c r="O61" s="19">
        <f t="shared" si="16"/>
        <v>0</v>
      </c>
      <c r="P61" s="19">
        <f t="shared" si="16"/>
        <v>0</v>
      </c>
      <c r="Q61" s="19">
        <f t="shared" si="16"/>
        <v>0</v>
      </c>
      <c r="R61" s="15"/>
      <c r="S61" s="15"/>
      <c r="T61" s="15"/>
    </row>
    <row r="62" spans="1:20" s="62" customFormat="1" ht="97.5" customHeight="1" x14ac:dyDescent="0.2">
      <c r="A62" s="46"/>
      <c r="B62" s="98" t="s">
        <v>132</v>
      </c>
      <c r="C62" s="12" t="s">
        <v>85</v>
      </c>
      <c r="D62" s="17">
        <v>2020</v>
      </c>
      <c r="E62" s="18" t="s">
        <v>29</v>
      </c>
      <c r="F62" s="20">
        <f t="shared" si="11"/>
        <v>197.63800000000001</v>
      </c>
      <c r="G62" s="20">
        <f t="shared" si="11"/>
        <v>197.637</v>
      </c>
      <c r="H62" s="19"/>
      <c r="I62" s="19"/>
      <c r="J62" s="19"/>
      <c r="K62" s="19"/>
      <c r="L62" s="20">
        <v>197.63800000000001</v>
      </c>
      <c r="M62" s="20">
        <v>197.637</v>
      </c>
      <c r="N62" s="19"/>
      <c r="O62" s="19"/>
      <c r="P62" s="19"/>
      <c r="Q62" s="19"/>
      <c r="R62" s="13" t="s">
        <v>27</v>
      </c>
      <c r="S62" s="16">
        <v>8</v>
      </c>
      <c r="T62" s="16">
        <v>8</v>
      </c>
    </row>
    <row r="63" spans="1:20" s="62" customFormat="1" ht="64.5" customHeight="1" x14ac:dyDescent="0.2">
      <c r="A63" s="46"/>
      <c r="B63" s="98" t="s">
        <v>155</v>
      </c>
      <c r="C63" s="12" t="s">
        <v>141</v>
      </c>
      <c r="D63" s="17">
        <v>2020</v>
      </c>
      <c r="E63" s="18" t="s">
        <v>29</v>
      </c>
      <c r="F63" s="20">
        <f t="shared" si="11"/>
        <v>200.38</v>
      </c>
      <c r="G63" s="20">
        <f t="shared" si="11"/>
        <v>200.36799999999999</v>
      </c>
      <c r="H63" s="19"/>
      <c r="I63" s="19"/>
      <c r="J63" s="19"/>
      <c r="K63" s="19"/>
      <c r="L63" s="20">
        <v>200.38</v>
      </c>
      <c r="M63" s="20">
        <v>200.36799999999999</v>
      </c>
      <c r="N63" s="19"/>
      <c r="O63" s="19"/>
      <c r="P63" s="19"/>
      <c r="Q63" s="19"/>
      <c r="R63" s="13" t="s">
        <v>27</v>
      </c>
      <c r="S63" s="16"/>
      <c r="T63" s="16">
        <v>56</v>
      </c>
    </row>
    <row r="64" spans="1:20" s="62" customFormat="1" ht="45" x14ac:dyDescent="0.2">
      <c r="A64" s="46"/>
      <c r="B64" s="98" t="s">
        <v>164</v>
      </c>
      <c r="C64" s="12" t="s">
        <v>84</v>
      </c>
      <c r="D64" s="17">
        <v>2020</v>
      </c>
      <c r="E64" s="18" t="s">
        <v>29</v>
      </c>
      <c r="F64" s="20">
        <f t="shared" si="11"/>
        <v>237.2</v>
      </c>
      <c r="G64" s="20">
        <f t="shared" si="11"/>
        <v>190.37299999999999</v>
      </c>
      <c r="H64" s="20"/>
      <c r="I64" s="20"/>
      <c r="J64" s="20"/>
      <c r="K64" s="20"/>
      <c r="L64" s="20">
        <v>237.2</v>
      </c>
      <c r="M64" s="20">
        <v>190.37299999999999</v>
      </c>
      <c r="N64" s="20"/>
      <c r="O64" s="20"/>
      <c r="P64" s="19"/>
      <c r="Q64" s="19"/>
      <c r="R64" s="13"/>
      <c r="S64" s="13"/>
      <c r="T64" s="16"/>
    </row>
    <row r="65" spans="1:20" s="62" customFormat="1" ht="60" hidden="1" x14ac:dyDescent="0.2">
      <c r="A65" s="46"/>
      <c r="B65" s="98" t="s">
        <v>165</v>
      </c>
      <c r="C65" s="12" t="s">
        <v>148</v>
      </c>
      <c r="D65" s="17"/>
      <c r="E65" s="18" t="s">
        <v>29</v>
      </c>
      <c r="F65" s="20">
        <f t="shared" si="11"/>
        <v>0</v>
      </c>
      <c r="G65" s="20">
        <f t="shared" si="11"/>
        <v>0</v>
      </c>
      <c r="H65" s="20"/>
      <c r="I65" s="20"/>
      <c r="J65" s="20"/>
      <c r="K65" s="20"/>
      <c r="L65" s="53"/>
      <c r="M65" s="20"/>
      <c r="N65" s="20"/>
      <c r="O65" s="20"/>
      <c r="P65" s="19"/>
      <c r="Q65" s="19"/>
      <c r="R65" s="13"/>
      <c r="S65" s="13"/>
      <c r="T65" s="16"/>
    </row>
    <row r="66" spans="1:20" s="62" customFormat="1" ht="82.5" customHeight="1" x14ac:dyDescent="0.2">
      <c r="A66" s="46"/>
      <c r="B66" s="98" t="s">
        <v>165</v>
      </c>
      <c r="C66" s="12" t="s">
        <v>140</v>
      </c>
      <c r="D66" s="17">
        <v>2020</v>
      </c>
      <c r="E66" s="18" t="s">
        <v>29</v>
      </c>
      <c r="F66" s="20">
        <f t="shared" si="11"/>
        <v>268.2</v>
      </c>
      <c r="G66" s="20">
        <f t="shared" si="11"/>
        <v>267.63299999999998</v>
      </c>
      <c r="H66" s="19"/>
      <c r="I66" s="19"/>
      <c r="J66" s="19"/>
      <c r="K66" s="19"/>
      <c r="L66" s="20">
        <v>268.2</v>
      </c>
      <c r="M66" s="20">
        <v>267.63299999999998</v>
      </c>
      <c r="N66" s="19"/>
      <c r="O66" s="19"/>
      <c r="P66" s="19"/>
      <c r="Q66" s="19"/>
      <c r="R66" s="13"/>
      <c r="S66" s="13"/>
      <c r="T66" s="16"/>
    </row>
    <row r="67" spans="1:20" s="62" customFormat="1" ht="35.25" customHeight="1" x14ac:dyDescent="0.2">
      <c r="A67" s="46"/>
      <c r="B67" s="98" t="s">
        <v>166</v>
      </c>
      <c r="C67" s="12" t="s">
        <v>153</v>
      </c>
      <c r="D67" s="17">
        <v>2020</v>
      </c>
      <c r="E67" s="18" t="s">
        <v>29</v>
      </c>
      <c r="F67" s="20">
        <f t="shared" si="11"/>
        <v>267.649</v>
      </c>
      <c r="G67" s="20">
        <f t="shared" si="11"/>
        <v>228.96799999999999</v>
      </c>
      <c r="H67" s="19"/>
      <c r="I67" s="19"/>
      <c r="J67" s="19"/>
      <c r="K67" s="19"/>
      <c r="L67" s="20">
        <v>267.649</v>
      </c>
      <c r="M67" s="20">
        <v>228.96799999999999</v>
      </c>
      <c r="N67" s="19"/>
      <c r="O67" s="19"/>
      <c r="P67" s="19"/>
      <c r="Q67" s="19"/>
      <c r="R67" s="13"/>
      <c r="S67" s="13"/>
      <c r="T67" s="16"/>
    </row>
    <row r="68" spans="1:20" s="62" customFormat="1" ht="36" customHeight="1" x14ac:dyDescent="0.2">
      <c r="A68" s="46"/>
      <c r="B68" s="98" t="s">
        <v>167</v>
      </c>
      <c r="C68" s="12" t="s">
        <v>170</v>
      </c>
      <c r="D68" s="17">
        <v>2020</v>
      </c>
      <c r="E68" s="18" t="s">
        <v>29</v>
      </c>
      <c r="F68" s="20">
        <f t="shared" si="11"/>
        <v>35</v>
      </c>
      <c r="G68" s="20">
        <f t="shared" si="11"/>
        <v>35</v>
      </c>
      <c r="H68" s="19"/>
      <c r="I68" s="19"/>
      <c r="J68" s="19"/>
      <c r="K68" s="19"/>
      <c r="L68" s="20">
        <v>35</v>
      </c>
      <c r="M68" s="20">
        <v>35</v>
      </c>
      <c r="N68" s="19"/>
      <c r="O68" s="19"/>
      <c r="P68" s="19"/>
      <c r="Q68" s="19"/>
      <c r="R68" s="13"/>
      <c r="S68" s="13"/>
      <c r="T68" s="16"/>
    </row>
    <row r="69" spans="1:20" s="62" customFormat="1" ht="117" customHeight="1" x14ac:dyDescent="0.2">
      <c r="A69" s="46"/>
      <c r="B69" s="98" t="s">
        <v>168</v>
      </c>
      <c r="C69" s="12" t="s">
        <v>149</v>
      </c>
      <c r="D69" s="17">
        <v>2020</v>
      </c>
      <c r="E69" s="14" t="s">
        <v>28</v>
      </c>
      <c r="F69" s="20">
        <f t="shared" si="11"/>
        <v>112.99</v>
      </c>
      <c r="G69" s="20">
        <f t="shared" si="11"/>
        <v>112.539</v>
      </c>
      <c r="H69" s="19"/>
      <c r="I69" s="19"/>
      <c r="J69" s="19"/>
      <c r="K69" s="19"/>
      <c r="L69" s="20">
        <v>112.99</v>
      </c>
      <c r="M69" s="20">
        <v>112.539</v>
      </c>
      <c r="N69" s="19"/>
      <c r="O69" s="19"/>
      <c r="P69" s="19"/>
      <c r="Q69" s="19"/>
      <c r="R69" s="13"/>
      <c r="S69" s="13"/>
      <c r="T69" s="16"/>
    </row>
    <row r="70" spans="1:20" s="105" customFormat="1" ht="15" hidden="1" customHeight="1" x14ac:dyDescent="0.2">
      <c r="A70" s="155" t="s">
        <v>25</v>
      </c>
      <c r="B70" s="155"/>
      <c r="C70" s="155"/>
      <c r="D70" s="155"/>
      <c r="E70" s="155"/>
      <c r="F70" s="155"/>
      <c r="G70" s="155"/>
      <c r="H70" s="155"/>
      <c r="I70" s="155"/>
      <c r="J70" s="155"/>
      <c r="K70" s="155"/>
      <c r="L70" s="155"/>
      <c r="M70" s="155"/>
      <c r="N70" s="155"/>
      <c r="O70" s="155"/>
      <c r="P70" s="155"/>
      <c r="Q70" s="155"/>
      <c r="R70" s="155"/>
      <c r="S70" s="155"/>
      <c r="T70" s="155"/>
    </row>
    <row r="71" spans="1:20" s="105" customFormat="1" ht="36" hidden="1" customHeight="1" x14ac:dyDescent="0.2">
      <c r="A71" s="106" t="s">
        <v>26</v>
      </c>
      <c r="B71" s="86" t="s">
        <v>9</v>
      </c>
      <c r="C71" s="107" t="s">
        <v>147</v>
      </c>
      <c r="D71" s="108">
        <v>2020</v>
      </c>
      <c r="E71" s="108" t="s">
        <v>29</v>
      </c>
      <c r="F71" s="88">
        <f>H71+J71+L71+N71+P71</f>
        <v>1000</v>
      </c>
      <c r="G71" s="88">
        <f>I71+K71+M71+O71+Q71</f>
        <v>0</v>
      </c>
      <c r="H71" s="109"/>
      <c r="I71" s="109"/>
      <c r="J71" s="109"/>
      <c r="K71" s="109"/>
      <c r="L71" s="88">
        <v>1000</v>
      </c>
      <c r="M71" s="83"/>
      <c r="N71" s="90"/>
      <c r="O71" s="90"/>
      <c r="P71" s="90"/>
      <c r="Q71" s="90"/>
      <c r="R71" s="14"/>
      <c r="S71" s="14"/>
      <c r="T71" s="14"/>
    </row>
    <row r="72" spans="1:20" s="105" customFormat="1" ht="14.25" customHeight="1" x14ac:dyDescent="0.2">
      <c r="A72" s="110"/>
      <c r="B72" s="109"/>
      <c r="C72" s="77" t="s">
        <v>31</v>
      </c>
      <c r="D72" s="111"/>
      <c r="E72" s="111"/>
      <c r="F72" s="112">
        <f t="shared" ref="F72:Q72" si="17">SUM(F71:F71)</f>
        <v>1000</v>
      </c>
      <c r="G72" s="113">
        <f t="shared" si="17"/>
        <v>0</v>
      </c>
      <c r="H72" s="113">
        <f t="shared" si="17"/>
        <v>0</v>
      </c>
      <c r="I72" s="113">
        <f t="shared" si="17"/>
        <v>0</v>
      </c>
      <c r="J72" s="113">
        <f t="shared" si="17"/>
        <v>0</v>
      </c>
      <c r="K72" s="113">
        <f t="shared" si="17"/>
        <v>0</v>
      </c>
      <c r="L72" s="113">
        <f t="shared" si="17"/>
        <v>1000</v>
      </c>
      <c r="M72" s="113">
        <f t="shared" si="17"/>
        <v>0</v>
      </c>
      <c r="N72" s="113">
        <f t="shared" si="17"/>
        <v>0</v>
      </c>
      <c r="O72" s="113">
        <f t="shared" si="17"/>
        <v>0</v>
      </c>
      <c r="P72" s="113">
        <f t="shared" si="17"/>
        <v>0</v>
      </c>
      <c r="Q72" s="113">
        <f t="shared" si="17"/>
        <v>0</v>
      </c>
      <c r="R72" s="103"/>
      <c r="S72" s="103"/>
      <c r="T72" s="91"/>
    </row>
    <row r="73" spans="1:20" x14ac:dyDescent="0.25">
      <c r="A73" s="44"/>
      <c r="B73" s="45"/>
      <c r="C73" s="12" t="s">
        <v>4</v>
      </c>
      <c r="D73" s="44"/>
      <c r="E73" s="44"/>
      <c r="F73" s="52">
        <f t="shared" ref="F73:Q73" si="18">F10+F20+F23+F28+F34+F36+F72</f>
        <v>39578.888999999996</v>
      </c>
      <c r="G73" s="52">
        <f t="shared" si="18"/>
        <v>31357.946</v>
      </c>
      <c r="H73" s="52">
        <f t="shared" si="18"/>
        <v>0</v>
      </c>
      <c r="I73" s="52">
        <f t="shared" si="18"/>
        <v>0</v>
      </c>
      <c r="J73" s="52">
        <f t="shared" si="18"/>
        <v>0</v>
      </c>
      <c r="K73" s="52">
        <f t="shared" si="18"/>
        <v>0</v>
      </c>
      <c r="L73" s="52">
        <f t="shared" si="18"/>
        <v>34166.690999999999</v>
      </c>
      <c r="M73" s="52">
        <f t="shared" si="18"/>
        <v>27293.772000000001</v>
      </c>
      <c r="N73" s="52">
        <f t="shared" si="18"/>
        <v>5387.1980000000003</v>
      </c>
      <c r="O73" s="52">
        <f t="shared" si="18"/>
        <v>4064.174</v>
      </c>
      <c r="P73" s="52">
        <f t="shared" si="18"/>
        <v>25</v>
      </c>
      <c r="Q73" s="52">
        <f t="shared" si="18"/>
        <v>0</v>
      </c>
      <c r="R73" s="13"/>
      <c r="S73" s="13"/>
      <c r="T73" s="14"/>
    </row>
    <row r="74" spans="1:20" s="62" customFormat="1" x14ac:dyDescent="0.2">
      <c r="A74" s="114"/>
      <c r="B74" s="115"/>
      <c r="C74" s="116"/>
      <c r="D74" s="117"/>
      <c r="E74" s="117"/>
      <c r="F74" s="118"/>
      <c r="G74" s="118"/>
      <c r="H74" s="118"/>
      <c r="I74" s="118"/>
      <c r="J74" s="118"/>
      <c r="K74" s="118"/>
      <c r="L74" s="119"/>
      <c r="M74" s="119"/>
      <c r="N74" s="118"/>
      <c r="O74" s="118"/>
      <c r="P74" s="118"/>
      <c r="Q74" s="118"/>
      <c r="R74" s="35"/>
      <c r="S74" s="35"/>
      <c r="T74" s="36"/>
    </row>
    <row r="75" spans="1:20" x14ac:dyDescent="0.25">
      <c r="A75" s="153" t="s">
        <v>177</v>
      </c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</row>
    <row r="76" spans="1:20" ht="15.75" x14ac:dyDescent="0.25">
      <c r="C76" s="152" t="s">
        <v>176</v>
      </c>
      <c r="D76" s="152"/>
      <c r="E76" s="152"/>
      <c r="F76" s="152"/>
      <c r="G76" s="152"/>
      <c r="H76" s="152"/>
      <c r="I76" s="152"/>
      <c r="J76" s="152"/>
      <c r="K76" s="152"/>
      <c r="L76" s="152"/>
      <c r="M76" s="152"/>
      <c r="N76" s="152"/>
      <c r="O76" s="152"/>
      <c r="P76" s="152"/>
      <c r="Q76" s="152"/>
      <c r="R76" s="152"/>
      <c r="S76" s="152"/>
      <c r="T76" s="152"/>
    </row>
  </sheetData>
  <mergeCells count="24">
    <mergeCell ref="A2:T2"/>
    <mergeCell ref="E3:E6"/>
    <mergeCell ref="A3:A7"/>
    <mergeCell ref="A70:T70"/>
    <mergeCell ref="R3:T4"/>
    <mergeCell ref="C3:C7"/>
    <mergeCell ref="F3:Q3"/>
    <mergeCell ref="H4:Q4"/>
    <mergeCell ref="L6:M6"/>
    <mergeCell ref="J6:K6"/>
    <mergeCell ref="P5:Q6"/>
    <mergeCell ref="J5:M5"/>
    <mergeCell ref="C76:T76"/>
    <mergeCell ref="A75:S75"/>
    <mergeCell ref="H5:I6"/>
    <mergeCell ref="O1:T1"/>
    <mergeCell ref="A10:A46"/>
    <mergeCell ref="A9:T9"/>
    <mergeCell ref="D3:D7"/>
    <mergeCell ref="F4:G6"/>
    <mergeCell ref="R5:R7"/>
    <mergeCell ref="B3:B7"/>
    <mergeCell ref="S5:T6"/>
    <mergeCell ref="N5:O6"/>
  </mergeCells>
  <printOptions horizontalCentered="1"/>
  <pageMargins left="0.11811023622047245" right="0.11811023622047245" top="0.78740157480314965" bottom="0.59055118110236227" header="0" footer="0"/>
  <pageSetup paperSize="9" scale="70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сводная</vt:lpstr>
      <vt:lpstr>заходи-2020</vt:lpstr>
      <vt:lpstr>'заходи-2020'!Заголовки_для_печати</vt:lpstr>
      <vt:lpstr>'заходи-2020'!Область_печати</vt:lpstr>
      <vt:lpstr>сводная!Область_печати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2021-02-23T15:34:34Z</dcterms:modified>
</cp:coreProperties>
</file>