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ФІНАНСОВЕ УПРАВЛІННЯ\РІШЕННЯ\2026\зміни до бюджету 09 09 2026\розпорядження\на сайт\"/>
    </mc:Choice>
  </mc:AlternateContent>
  <bookViews>
    <workbookView xWindow="0" yWindow="0" windowWidth="28800" windowHeight="12315" tabRatio="517" activeTab="4"/>
  </bookViews>
  <sheets>
    <sheet name="Доходи" sheetId="1" r:id="rId1"/>
    <sheet name="Фінансування" sheetId="2" state="hidden" r:id="rId2"/>
    <sheet name="Видатки" sheetId="11" r:id="rId3"/>
    <sheet name="Расходы " sheetId="3" state="hidden" r:id="rId4"/>
    <sheet name="Субвенції" sheetId="4" r:id="rId5"/>
    <sheet name="бюджет развития" sheetId="5" state="hidden" r:id="rId6"/>
    <sheet name="прогр" sheetId="9" state="hidden" r:id="rId7"/>
    <sheet name="Програми" sheetId="6" state="hidden" r:id="rId8"/>
  </sheets>
  <definedNames>
    <definedName name="_xlnm.Print_Titles" localSheetId="5">'бюджет развития'!$14:$14</definedName>
    <definedName name="_xlnm.Print_Titles" localSheetId="0">Доходи!$14:$14</definedName>
    <definedName name="_xlnm.Print_Titles" localSheetId="7">Програми!$19:$19</definedName>
    <definedName name="_xlnm.Print_Titles" localSheetId="3">'Расходы '!$19:$19</definedName>
    <definedName name="_xlnm.Print_Titles" localSheetId="1">Фінансування!$13:$14</definedName>
    <definedName name="_xlnm.Print_Area" localSheetId="7">Програми!$A$1:$J$166</definedName>
    <definedName name="_xlnm.Print_Area" localSheetId="3">'Расходы '!$A$1:$R$187</definedName>
    <definedName name="_xlnm.Print_Area" localSheetId="4">Субвенції!$A$1:$E$148</definedName>
  </definedNames>
  <calcPr calcId="162913"/>
</workbook>
</file>

<file path=xl/calcChain.xml><?xml version="1.0" encoding="utf-8"?>
<calcChain xmlns="http://schemas.openxmlformats.org/spreadsheetml/2006/main">
  <c r="P85" i="11" l="1"/>
  <c r="P84" i="11"/>
  <c r="P83" i="11"/>
  <c r="P82" i="11"/>
  <c r="P81" i="11"/>
  <c r="P80" i="11"/>
  <c r="P79" i="11"/>
  <c r="P78" i="11"/>
  <c r="P77" i="11"/>
  <c r="P76" i="11"/>
  <c r="P75" i="11"/>
  <c r="P74" i="11"/>
  <c r="P73" i="11"/>
  <c r="P72" i="11"/>
  <c r="P71" i="11"/>
  <c r="P70" i="11"/>
  <c r="P69" i="11"/>
  <c r="P68" i="11"/>
  <c r="P67" i="11"/>
  <c r="P66" i="11"/>
  <c r="P65" i="11"/>
  <c r="P64" i="11"/>
  <c r="P63" i="11"/>
  <c r="P62" i="11"/>
  <c r="P61" i="11"/>
  <c r="P60" i="11"/>
  <c r="P59" i="11"/>
  <c r="P58" i="11"/>
  <c r="P57" i="11"/>
  <c r="P56" i="11"/>
  <c r="P55" i="11"/>
  <c r="P54" i="11"/>
  <c r="P53" i="11"/>
  <c r="P52" i="11"/>
  <c r="P51" i="11"/>
  <c r="P50" i="11"/>
  <c r="P49" i="11"/>
  <c r="P48" i="11"/>
  <c r="P47" i="11"/>
  <c r="P46" i="11"/>
  <c r="P45" i="11"/>
  <c r="P44" i="11"/>
  <c r="P43" i="11"/>
  <c r="P42" i="11"/>
  <c r="P41" i="11"/>
  <c r="P40" i="11"/>
  <c r="P39" i="11"/>
  <c r="P38" i="11"/>
  <c r="P37" i="11"/>
  <c r="P36" i="11"/>
  <c r="P35" i="11"/>
  <c r="P34" i="11"/>
  <c r="P33" i="11"/>
  <c r="P32" i="11"/>
  <c r="P31" i="11"/>
  <c r="P30" i="11"/>
  <c r="P29" i="11"/>
  <c r="P28" i="11"/>
  <c r="P27" i="11"/>
  <c r="P26" i="11"/>
  <c r="P25" i="11"/>
  <c r="P24" i="11"/>
  <c r="P23" i="11"/>
  <c r="P22" i="11"/>
  <c r="P21" i="11"/>
  <c r="P20" i="11"/>
  <c r="P19" i="11"/>
  <c r="P18" i="11"/>
  <c r="G92" i="3" l="1"/>
  <c r="E92" i="3"/>
  <c r="D109" i="1"/>
  <c r="E61" i="3" l="1"/>
  <c r="E24" i="3"/>
  <c r="H122" i="6"/>
  <c r="D125" i="6"/>
  <c r="C125" i="6"/>
  <c r="B125" i="6"/>
  <c r="A125" i="6"/>
  <c r="J125" i="6"/>
  <c r="I125" i="6"/>
  <c r="G125" i="6" s="1"/>
  <c r="F106" i="3"/>
  <c r="H70" i="6"/>
  <c r="J171" i="3"/>
  <c r="E171" i="3"/>
  <c r="E150" i="3"/>
  <c r="E153" i="3"/>
  <c r="E131" i="3"/>
  <c r="F131" i="3" s="1"/>
  <c r="J132" i="3"/>
  <c r="E132" i="3"/>
  <c r="E91" i="3"/>
  <c r="E81" i="3"/>
  <c r="E73" i="3"/>
  <c r="F73" i="3" s="1"/>
  <c r="E23" i="3"/>
  <c r="E106" i="4" l="1"/>
  <c r="E102" i="4" s="1"/>
  <c r="G157" i="3" l="1"/>
  <c r="H130" i="6" l="1"/>
  <c r="D131" i="6" l="1"/>
  <c r="C131" i="6"/>
  <c r="B131" i="6"/>
  <c r="A131" i="6"/>
  <c r="J137" i="6"/>
  <c r="I137" i="6"/>
  <c r="H137" i="6"/>
  <c r="F170" i="3"/>
  <c r="E166" i="3"/>
  <c r="F166" i="3" s="1"/>
  <c r="E158" i="3"/>
  <c r="G158" i="3"/>
  <c r="E156" i="3"/>
  <c r="E157" i="3"/>
  <c r="E154" i="3"/>
  <c r="F154" i="3" s="1"/>
  <c r="G115" i="3"/>
  <c r="E115" i="3"/>
  <c r="G98" i="3"/>
  <c r="E98" i="3"/>
  <c r="G94" i="3"/>
  <c r="E94" i="3"/>
  <c r="G90" i="3"/>
  <c r="E90" i="3"/>
  <c r="E37" i="3"/>
  <c r="D114" i="1"/>
  <c r="G137" i="6" l="1"/>
  <c r="H108" i="6"/>
  <c r="E80" i="4"/>
  <c r="E48" i="4"/>
  <c r="E168" i="3" l="1"/>
  <c r="E134" i="3"/>
  <c r="E130" i="3"/>
  <c r="E129" i="3"/>
  <c r="E124" i="3"/>
  <c r="D117" i="1"/>
  <c r="J74" i="6" l="1"/>
  <c r="I74" i="6"/>
  <c r="B74" i="6" l="1"/>
  <c r="C74" i="6"/>
  <c r="D74" i="6"/>
  <c r="A74" i="6"/>
  <c r="A76" i="6"/>
  <c r="H21" i="6"/>
  <c r="I21" i="6"/>
  <c r="B21" i="6"/>
  <c r="C21" i="6"/>
  <c r="D21" i="6"/>
  <c r="A21" i="6"/>
  <c r="G174" i="3"/>
  <c r="E174" i="3"/>
  <c r="E97" i="3"/>
  <c r="H74" i="6" s="1"/>
  <c r="G74" i="6" s="1"/>
  <c r="E79" i="3"/>
  <c r="E78" i="3"/>
  <c r="F37" i="3"/>
  <c r="H69" i="6" l="1"/>
  <c r="G122" i="6" l="1"/>
  <c r="B122" i="6"/>
  <c r="C122" i="6"/>
  <c r="D122" i="6"/>
  <c r="A122" i="6"/>
  <c r="B70" i="6"/>
  <c r="C70" i="6"/>
  <c r="D70" i="6"/>
  <c r="A70" i="6"/>
  <c r="H121" i="6"/>
  <c r="F105" i="3" l="1"/>
  <c r="D65" i="6" l="1"/>
  <c r="C65" i="6"/>
  <c r="B65" i="6"/>
  <c r="A65" i="6"/>
  <c r="D17" i="2" l="1"/>
  <c r="F168" i="3"/>
  <c r="G91" i="3"/>
  <c r="J81" i="3"/>
  <c r="J23" i="3"/>
  <c r="H23" i="3"/>
  <c r="F23" i="3"/>
  <c r="F132" i="3"/>
  <c r="F115" i="3"/>
  <c r="C50" i="2"/>
  <c r="D24" i="2"/>
  <c r="C25" i="2"/>
  <c r="H64" i="6" l="1"/>
  <c r="F81" i="3"/>
  <c r="F171" i="3"/>
  <c r="A135" i="6"/>
  <c r="A136" i="6"/>
  <c r="A138" i="6"/>
  <c r="A139" i="6"/>
  <c r="A140" i="6"/>
  <c r="A141" i="6"/>
  <c r="A142" i="6"/>
  <c r="A143" i="6"/>
  <c r="A144" i="6"/>
  <c r="A145" i="6"/>
  <c r="A146" i="6"/>
  <c r="G107" i="6"/>
  <c r="G108" i="6"/>
  <c r="D108" i="6"/>
  <c r="D107" i="6"/>
  <c r="E163" i="3" l="1"/>
  <c r="H106" i="6"/>
  <c r="H60" i="6"/>
  <c r="E68" i="3"/>
  <c r="B24" i="4"/>
  <c r="A24" i="4"/>
  <c r="D18" i="2"/>
  <c r="E34" i="4"/>
  <c r="D108" i="1"/>
  <c r="C110" i="1"/>
  <c r="E24" i="4" s="1"/>
  <c r="E25" i="4" s="1"/>
  <c r="C114" i="1" l="1"/>
  <c r="C123" i="6"/>
  <c r="D123" i="6"/>
  <c r="H123" i="6"/>
  <c r="I123" i="6"/>
  <c r="J123" i="6"/>
  <c r="A123" i="6"/>
  <c r="B123" i="6"/>
  <c r="D112" i="1"/>
  <c r="G123" i="6" l="1"/>
  <c r="G167" i="6"/>
  <c r="E26" i="4" l="1"/>
  <c r="E27" i="4" s="1"/>
  <c r="B26" i="4"/>
  <c r="A26" i="4"/>
  <c r="C111" i="1"/>
  <c r="G172" i="6" l="1"/>
  <c r="H109" i="6" l="1"/>
  <c r="G109" i="6" s="1"/>
  <c r="D109" i="6"/>
  <c r="C109" i="6"/>
  <c r="B109" i="6"/>
  <c r="A109" i="6"/>
  <c r="H110" i="6"/>
  <c r="J78" i="3" l="1"/>
  <c r="F153" i="3"/>
  <c r="J129" i="6" l="1"/>
  <c r="H129" i="6"/>
  <c r="G129" i="6" s="1"/>
  <c r="B129" i="6"/>
  <c r="C129" i="6"/>
  <c r="D129" i="6"/>
  <c r="A129" i="6"/>
  <c r="J121" i="6"/>
  <c r="I121" i="6"/>
  <c r="G121" i="6" s="1"/>
  <c r="D121" i="6"/>
  <c r="B121" i="6"/>
  <c r="C121" i="6"/>
  <c r="A121" i="6"/>
  <c r="J111" i="6" l="1"/>
  <c r="I111" i="6"/>
  <c r="H111" i="6"/>
  <c r="D111" i="6"/>
  <c r="C111" i="6"/>
  <c r="B111" i="6"/>
  <c r="A111" i="6"/>
  <c r="A105" i="6"/>
  <c r="J60" i="6"/>
  <c r="I60" i="6"/>
  <c r="D60" i="6"/>
  <c r="C60" i="6"/>
  <c r="B60" i="6"/>
  <c r="A60" i="6"/>
  <c r="R163" i="3" l="1"/>
  <c r="R157" i="3"/>
  <c r="K146" i="3"/>
  <c r="L146" i="3"/>
  <c r="N146" i="3"/>
  <c r="O146" i="3"/>
  <c r="P146" i="3"/>
  <c r="Q146" i="3"/>
  <c r="G146" i="3"/>
  <c r="H146" i="3"/>
  <c r="I146" i="3"/>
  <c r="J146" i="3"/>
  <c r="E146" i="3"/>
  <c r="F163" i="3"/>
  <c r="F156" i="3" l="1"/>
  <c r="R156" i="3"/>
  <c r="F133" i="3"/>
  <c r="F134" i="3"/>
  <c r="F90" i="3"/>
  <c r="D105" i="1" l="1"/>
  <c r="H105" i="6" l="1"/>
  <c r="I105" i="6"/>
  <c r="J105" i="6"/>
  <c r="G105" i="6" l="1"/>
  <c r="C105" i="6"/>
  <c r="D105" i="6"/>
  <c r="B105" i="6"/>
  <c r="F92" i="3"/>
  <c r="E88" i="3"/>
  <c r="G60" i="6" l="1"/>
  <c r="J52" i="6"/>
  <c r="I52" i="6"/>
  <c r="H52" i="6"/>
  <c r="D52" i="6"/>
  <c r="C52" i="6"/>
  <c r="B52" i="6"/>
  <c r="A52" i="6"/>
  <c r="M157" i="3"/>
  <c r="M146" i="3" s="1"/>
  <c r="M132" i="3"/>
  <c r="E145" i="3" l="1"/>
  <c r="F175" i="3"/>
  <c r="F176" i="3"/>
  <c r="F174" i="3"/>
  <c r="F148" i="3"/>
  <c r="F149" i="3"/>
  <c r="F150" i="3"/>
  <c r="F151" i="3"/>
  <c r="F152" i="3"/>
  <c r="F155" i="3"/>
  <c r="F157" i="3"/>
  <c r="F158" i="3"/>
  <c r="F159" i="3"/>
  <c r="F160" i="3"/>
  <c r="F161" i="3"/>
  <c r="F162" i="3"/>
  <c r="F147" i="3"/>
  <c r="G145" i="3"/>
  <c r="H145" i="3"/>
  <c r="I145" i="3"/>
  <c r="J145" i="3"/>
  <c r="K145" i="3"/>
  <c r="L145" i="3"/>
  <c r="M145" i="3"/>
  <c r="N145" i="3"/>
  <c r="O145" i="3"/>
  <c r="P145" i="3"/>
  <c r="L143" i="3"/>
  <c r="F142" i="3"/>
  <c r="R129" i="3"/>
  <c r="F129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30" i="3"/>
  <c r="F91" i="3"/>
  <c r="F93" i="3"/>
  <c r="F94" i="3"/>
  <c r="F95" i="3"/>
  <c r="F96" i="3"/>
  <c r="F97" i="3"/>
  <c r="F98" i="3"/>
  <c r="F89" i="3"/>
  <c r="R77" i="3"/>
  <c r="F77" i="3"/>
  <c r="F74" i="3"/>
  <c r="F75" i="3"/>
  <c r="F76" i="3"/>
  <c r="F79" i="3"/>
  <c r="F80" i="3"/>
  <c r="F82" i="3"/>
  <c r="F83" i="3"/>
  <c r="F84" i="3"/>
  <c r="F85" i="3"/>
  <c r="F86" i="3"/>
  <c r="F67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8" i="3"/>
  <c r="F69" i="3"/>
  <c r="F70" i="3"/>
  <c r="F71" i="3"/>
  <c r="F72" i="3"/>
  <c r="F146" i="3" l="1"/>
  <c r="F145" i="3" s="1"/>
  <c r="R145" i="3"/>
  <c r="P143" i="3"/>
  <c r="E57" i="1"/>
  <c r="H50" i="6" l="1"/>
  <c r="I50" i="6"/>
  <c r="J50" i="6"/>
  <c r="B50" i="6"/>
  <c r="C50" i="6"/>
  <c r="D50" i="6"/>
  <c r="A50" i="6"/>
  <c r="J67" i="6"/>
  <c r="I67" i="6"/>
  <c r="H67" i="6"/>
  <c r="I65" i="6"/>
  <c r="G65" i="6" s="1"/>
  <c r="J65" i="6"/>
  <c r="H66" i="6"/>
  <c r="I66" i="6"/>
  <c r="J66" i="6"/>
  <c r="D67" i="6"/>
  <c r="B67" i="6"/>
  <c r="C67" i="6"/>
  <c r="A67" i="6"/>
  <c r="A66" i="6"/>
  <c r="J178" i="6"/>
  <c r="I178" i="6"/>
  <c r="G67" i="6" l="1"/>
  <c r="G66" i="6"/>
  <c r="G50" i="6"/>
  <c r="I26" i="6" l="1"/>
  <c r="H26" i="6"/>
  <c r="G28" i="6"/>
  <c r="J26" i="6"/>
  <c r="D28" i="6"/>
  <c r="C28" i="6"/>
  <c r="B28" i="6"/>
  <c r="A28" i="6"/>
  <c r="A27" i="6"/>
  <c r="B27" i="6"/>
  <c r="C27" i="6"/>
  <c r="D27" i="6"/>
  <c r="H101" i="6" l="1"/>
  <c r="H104" i="6"/>
  <c r="H91" i="6" l="1"/>
  <c r="E91" i="4" l="1"/>
  <c r="E90" i="4" s="1"/>
  <c r="H29" i="6"/>
  <c r="H95" i="6"/>
  <c r="C51" i="6" l="1"/>
  <c r="B59" i="6"/>
  <c r="B61" i="6"/>
  <c r="D61" i="6"/>
  <c r="C61" i="6"/>
  <c r="D40" i="2" l="1"/>
  <c r="D19" i="2"/>
  <c r="E19" i="2"/>
  <c r="F19" i="2"/>
  <c r="C21" i="2"/>
  <c r="K21" i="3"/>
  <c r="R23" i="3" l="1"/>
  <c r="E121" i="4" l="1"/>
  <c r="E118" i="4" s="1"/>
  <c r="C107" i="1"/>
  <c r="E20" i="4" s="1"/>
  <c r="E21" i="4" s="1"/>
  <c r="C106" i="1"/>
  <c r="E19" i="4" s="1"/>
  <c r="D17" i="1"/>
  <c r="C22" i="1"/>
  <c r="E18" i="4" l="1"/>
  <c r="J146" i="6" l="1"/>
  <c r="I146" i="6"/>
  <c r="H146" i="6"/>
  <c r="D146" i="6"/>
  <c r="C146" i="6"/>
  <c r="B146" i="6"/>
  <c r="J145" i="6"/>
  <c r="I145" i="6"/>
  <c r="H145" i="6"/>
  <c r="D145" i="6"/>
  <c r="C145" i="6"/>
  <c r="B145" i="6"/>
  <c r="J144" i="6"/>
  <c r="I144" i="6"/>
  <c r="H144" i="6"/>
  <c r="D144" i="6"/>
  <c r="C144" i="6"/>
  <c r="B144" i="6"/>
  <c r="J143" i="6"/>
  <c r="I143" i="6"/>
  <c r="H143" i="6"/>
  <c r="D143" i="6"/>
  <c r="C143" i="6"/>
  <c r="B143" i="6"/>
  <c r="J142" i="6"/>
  <c r="I142" i="6"/>
  <c r="H142" i="6"/>
  <c r="D142" i="6"/>
  <c r="C142" i="6"/>
  <c r="B142" i="6"/>
  <c r="J141" i="6"/>
  <c r="I141" i="6"/>
  <c r="H141" i="6"/>
  <c r="D141" i="6"/>
  <c r="C141" i="6"/>
  <c r="B141" i="6"/>
  <c r="J140" i="6"/>
  <c r="I140" i="6"/>
  <c r="H140" i="6"/>
  <c r="D140" i="6"/>
  <c r="C140" i="6"/>
  <c r="B140" i="6"/>
  <c r="H139" i="6"/>
  <c r="D139" i="6"/>
  <c r="C139" i="6"/>
  <c r="B139" i="6"/>
  <c r="J138" i="6"/>
  <c r="I138" i="6"/>
  <c r="D138" i="6"/>
  <c r="C138" i="6"/>
  <c r="B138" i="6"/>
  <c r="C137" i="6"/>
  <c r="J136" i="6"/>
  <c r="I136" i="6"/>
  <c r="H136" i="6"/>
  <c r="D136" i="6"/>
  <c r="C136" i="6"/>
  <c r="B136" i="6"/>
  <c r="J135" i="6"/>
  <c r="I135" i="6"/>
  <c r="H135" i="6"/>
  <c r="D135" i="6"/>
  <c r="C135" i="6"/>
  <c r="B135" i="6"/>
  <c r="J134" i="6"/>
  <c r="I134" i="6"/>
  <c r="H134" i="6"/>
  <c r="D134" i="6"/>
  <c r="C134" i="6"/>
  <c r="B134" i="6"/>
  <c r="A134" i="6"/>
  <c r="J133" i="6"/>
  <c r="I133" i="6"/>
  <c r="H133" i="6"/>
  <c r="D133" i="6"/>
  <c r="C133" i="6"/>
  <c r="B133" i="6"/>
  <c r="A133" i="6"/>
  <c r="J132" i="6"/>
  <c r="I132" i="6"/>
  <c r="H132" i="6"/>
  <c r="D132" i="6"/>
  <c r="C132" i="6"/>
  <c r="B132" i="6"/>
  <c r="A132" i="6"/>
  <c r="J131" i="6"/>
  <c r="I131" i="6"/>
  <c r="J130" i="6"/>
  <c r="I130" i="6"/>
  <c r="D130" i="6"/>
  <c r="C130" i="6"/>
  <c r="B130" i="6"/>
  <c r="A130" i="6"/>
  <c r="J128" i="6"/>
  <c r="D128" i="6"/>
  <c r="C128" i="6"/>
  <c r="B128" i="6"/>
  <c r="A128" i="6"/>
  <c r="J127" i="6"/>
  <c r="I127" i="6"/>
  <c r="H127" i="6"/>
  <c r="D127" i="6"/>
  <c r="C127" i="6"/>
  <c r="B127" i="6"/>
  <c r="A127" i="6"/>
  <c r="J126" i="6"/>
  <c r="I126" i="6"/>
  <c r="G126" i="6" s="1"/>
  <c r="D126" i="6"/>
  <c r="C126" i="6"/>
  <c r="B126" i="6"/>
  <c r="A126" i="6"/>
  <c r="J124" i="6"/>
  <c r="I124" i="6"/>
  <c r="D124" i="6"/>
  <c r="C124" i="6"/>
  <c r="B124" i="6"/>
  <c r="A124" i="6"/>
  <c r="J120" i="6"/>
  <c r="I120" i="6"/>
  <c r="H120" i="6"/>
  <c r="D120" i="6"/>
  <c r="C120" i="6"/>
  <c r="B120" i="6"/>
  <c r="A120" i="6"/>
  <c r="J119" i="6"/>
  <c r="I119" i="6"/>
  <c r="H119" i="6"/>
  <c r="C119" i="6"/>
  <c r="B119" i="6"/>
  <c r="A119" i="6"/>
  <c r="J118" i="6"/>
  <c r="I118" i="6"/>
  <c r="H118" i="6"/>
  <c r="D118" i="6"/>
  <c r="C118" i="6"/>
  <c r="B118" i="6"/>
  <c r="A118" i="6"/>
  <c r="J117" i="6"/>
  <c r="I117" i="6"/>
  <c r="H117" i="6"/>
  <c r="D117" i="6"/>
  <c r="C117" i="6"/>
  <c r="B117" i="6"/>
  <c r="A117" i="6"/>
  <c r="J116" i="6"/>
  <c r="I116" i="6"/>
  <c r="H116" i="6"/>
  <c r="D116" i="6"/>
  <c r="C116" i="6"/>
  <c r="B116" i="6"/>
  <c r="A116" i="6"/>
  <c r="J115" i="6"/>
  <c r="I115" i="6"/>
  <c r="H115" i="6"/>
  <c r="D115" i="6"/>
  <c r="C115" i="6"/>
  <c r="B115" i="6"/>
  <c r="A115" i="6"/>
  <c r="J114" i="6"/>
  <c r="I114" i="6"/>
  <c r="H114" i="6"/>
  <c r="D114" i="6"/>
  <c r="C114" i="6"/>
  <c r="B114" i="6"/>
  <c r="A114" i="6"/>
  <c r="J113" i="6"/>
  <c r="I113" i="6"/>
  <c r="H113" i="6"/>
  <c r="D113" i="6"/>
  <c r="C113" i="6"/>
  <c r="B113" i="6"/>
  <c r="A113" i="6"/>
  <c r="J112" i="6"/>
  <c r="I112" i="6"/>
  <c r="H112" i="6"/>
  <c r="D112" i="6"/>
  <c r="C112" i="6"/>
  <c r="B112" i="6"/>
  <c r="A112" i="6"/>
  <c r="G111" i="6"/>
  <c r="J110" i="6"/>
  <c r="I110" i="6"/>
  <c r="D110" i="6"/>
  <c r="C110" i="6"/>
  <c r="B110" i="6"/>
  <c r="A110" i="6"/>
  <c r="J106" i="6"/>
  <c r="I106" i="6"/>
  <c r="D106" i="6"/>
  <c r="C106" i="6"/>
  <c r="B106" i="6"/>
  <c r="A106" i="6"/>
  <c r="J104" i="6"/>
  <c r="I104" i="6"/>
  <c r="G104" i="6" s="1"/>
  <c r="D104" i="6"/>
  <c r="C104" i="6"/>
  <c r="B104" i="6"/>
  <c r="A104" i="6"/>
  <c r="J103" i="6"/>
  <c r="I103" i="6"/>
  <c r="H103" i="6"/>
  <c r="D103" i="6"/>
  <c r="C103" i="6"/>
  <c r="B103" i="6"/>
  <c r="A103" i="6"/>
  <c r="J102" i="6"/>
  <c r="I102" i="6"/>
  <c r="H102" i="6"/>
  <c r="D102" i="6"/>
  <c r="C102" i="6"/>
  <c r="B102" i="6"/>
  <c r="A102" i="6"/>
  <c r="J101" i="6"/>
  <c r="I101" i="6"/>
  <c r="G101" i="6" s="1"/>
  <c r="D101" i="6"/>
  <c r="C101" i="6"/>
  <c r="B101" i="6"/>
  <c r="A101" i="6"/>
  <c r="D100" i="6"/>
  <c r="C100" i="6"/>
  <c r="A100" i="6"/>
  <c r="J99" i="6"/>
  <c r="I99" i="6"/>
  <c r="H99" i="6"/>
  <c r="D99" i="6"/>
  <c r="C99" i="6"/>
  <c r="B99" i="6"/>
  <c r="A99" i="6"/>
  <c r="J98" i="6"/>
  <c r="I98" i="6"/>
  <c r="H98" i="6"/>
  <c r="D98" i="6"/>
  <c r="C98" i="6"/>
  <c r="B98" i="6"/>
  <c r="A98" i="6"/>
  <c r="J97" i="6"/>
  <c r="I97" i="6"/>
  <c r="H97" i="6"/>
  <c r="D97" i="6"/>
  <c r="C97" i="6"/>
  <c r="B97" i="6"/>
  <c r="A97" i="6"/>
  <c r="J96" i="6"/>
  <c r="I96" i="6"/>
  <c r="H96" i="6"/>
  <c r="D96" i="6"/>
  <c r="C96" i="6"/>
  <c r="B96" i="6"/>
  <c r="A96" i="6"/>
  <c r="J95" i="6"/>
  <c r="I95" i="6"/>
  <c r="G95" i="6" s="1"/>
  <c r="D95" i="6"/>
  <c r="C95" i="6"/>
  <c r="A95" i="6"/>
  <c r="J94" i="6"/>
  <c r="I94" i="6"/>
  <c r="H94" i="6"/>
  <c r="D94" i="6"/>
  <c r="C94" i="6"/>
  <c r="B94" i="6"/>
  <c r="A94" i="6"/>
  <c r="J93" i="6"/>
  <c r="I93" i="6"/>
  <c r="H93" i="6"/>
  <c r="D93" i="6"/>
  <c r="C93" i="6"/>
  <c r="B93" i="6"/>
  <c r="A93" i="6"/>
  <c r="J92" i="6"/>
  <c r="I92" i="6"/>
  <c r="H92" i="6"/>
  <c r="D92" i="6"/>
  <c r="C92" i="6"/>
  <c r="B92" i="6"/>
  <c r="A92" i="6"/>
  <c r="J91" i="6"/>
  <c r="I91" i="6"/>
  <c r="G91" i="6" s="1"/>
  <c r="D91" i="6"/>
  <c r="C91" i="6"/>
  <c r="B91" i="6"/>
  <c r="A91" i="6"/>
  <c r="J90" i="6"/>
  <c r="I90" i="6"/>
  <c r="H90" i="6"/>
  <c r="D90" i="6"/>
  <c r="C90" i="6"/>
  <c r="B90" i="6"/>
  <c r="A90" i="6"/>
  <c r="J89" i="6"/>
  <c r="I89" i="6"/>
  <c r="H89" i="6"/>
  <c r="D89" i="6"/>
  <c r="C89" i="6"/>
  <c r="B89" i="6"/>
  <c r="A89" i="6"/>
  <c r="J88" i="6"/>
  <c r="I88" i="6"/>
  <c r="H88" i="6"/>
  <c r="D88" i="6"/>
  <c r="C88" i="6"/>
  <c r="B88" i="6"/>
  <c r="A88" i="6"/>
  <c r="J87" i="6"/>
  <c r="I87" i="6"/>
  <c r="H87" i="6"/>
  <c r="D87" i="6"/>
  <c r="C87" i="6"/>
  <c r="B87" i="6"/>
  <c r="A87" i="6"/>
  <c r="J86" i="6"/>
  <c r="I86" i="6"/>
  <c r="H86" i="6"/>
  <c r="D86" i="6"/>
  <c r="C86" i="6"/>
  <c r="B86" i="6"/>
  <c r="A86" i="6"/>
  <c r="J85" i="6"/>
  <c r="I85" i="6"/>
  <c r="H85" i="6"/>
  <c r="D85" i="6"/>
  <c r="C85" i="6"/>
  <c r="B85" i="6"/>
  <c r="A85" i="6"/>
  <c r="J84" i="6"/>
  <c r="I84" i="6"/>
  <c r="H84" i="6"/>
  <c r="D84" i="6"/>
  <c r="C84" i="6"/>
  <c r="B84" i="6"/>
  <c r="A84" i="6"/>
  <c r="J83" i="6"/>
  <c r="I83" i="6"/>
  <c r="D83" i="6"/>
  <c r="C83" i="6"/>
  <c r="B83" i="6"/>
  <c r="A83" i="6"/>
  <c r="J82" i="6"/>
  <c r="I82" i="6"/>
  <c r="D82" i="6"/>
  <c r="C82" i="6"/>
  <c r="B82" i="6"/>
  <c r="A82" i="6"/>
  <c r="J81" i="6"/>
  <c r="I81" i="6"/>
  <c r="H81" i="6"/>
  <c r="D81" i="6"/>
  <c r="C81" i="6"/>
  <c r="B81" i="6"/>
  <c r="A81" i="6"/>
  <c r="J80" i="6"/>
  <c r="I80" i="6"/>
  <c r="H80" i="6"/>
  <c r="D80" i="6"/>
  <c r="C80" i="6"/>
  <c r="B80" i="6"/>
  <c r="A80" i="6"/>
  <c r="J79" i="6"/>
  <c r="I79" i="6"/>
  <c r="H79" i="6"/>
  <c r="D79" i="6"/>
  <c r="C79" i="6"/>
  <c r="B79" i="6"/>
  <c r="A79" i="6"/>
  <c r="J78" i="6"/>
  <c r="I78" i="6"/>
  <c r="H78" i="6"/>
  <c r="D78" i="6"/>
  <c r="C78" i="6"/>
  <c r="B78" i="6"/>
  <c r="A78" i="6"/>
  <c r="J77" i="6"/>
  <c r="I77" i="6"/>
  <c r="H77" i="6"/>
  <c r="D77" i="6"/>
  <c r="C77" i="6"/>
  <c r="B77" i="6"/>
  <c r="A77" i="6"/>
  <c r="J76" i="6"/>
  <c r="I76" i="6"/>
  <c r="G76" i="6" s="1"/>
  <c r="D76" i="6"/>
  <c r="C76" i="6"/>
  <c r="B76" i="6"/>
  <c r="J75" i="6"/>
  <c r="I75" i="6"/>
  <c r="D75" i="6"/>
  <c r="C75" i="6"/>
  <c r="B75" i="6"/>
  <c r="A75" i="6"/>
  <c r="J73" i="6"/>
  <c r="I73" i="6"/>
  <c r="D73" i="6"/>
  <c r="C73" i="6"/>
  <c r="B73" i="6"/>
  <c r="A73" i="6"/>
  <c r="J72" i="6"/>
  <c r="I72" i="6"/>
  <c r="G72" i="6" s="1"/>
  <c r="D72" i="6"/>
  <c r="C72" i="6"/>
  <c r="B72" i="6"/>
  <c r="A72" i="6"/>
  <c r="H71" i="6"/>
  <c r="D71" i="6"/>
  <c r="C71" i="6"/>
  <c r="B71" i="6"/>
  <c r="A71" i="6"/>
  <c r="J70" i="6"/>
  <c r="I70" i="6"/>
  <c r="G70" i="6" s="1"/>
  <c r="J69" i="6"/>
  <c r="I69" i="6"/>
  <c r="G69" i="6" s="1"/>
  <c r="D69" i="6"/>
  <c r="C69" i="6"/>
  <c r="B69" i="6"/>
  <c r="A69" i="6"/>
  <c r="J68" i="6"/>
  <c r="I68" i="6"/>
  <c r="G68" i="6" s="1"/>
  <c r="D68" i="6"/>
  <c r="C68" i="6"/>
  <c r="B68" i="6"/>
  <c r="A68" i="6"/>
  <c r="D66" i="6"/>
  <c r="C66" i="6"/>
  <c r="B66" i="6"/>
  <c r="J64" i="6"/>
  <c r="I64" i="6"/>
  <c r="G64" i="6" s="1"/>
  <c r="D64" i="6"/>
  <c r="C64" i="6"/>
  <c r="B64" i="6"/>
  <c r="A64" i="6"/>
  <c r="J63" i="6"/>
  <c r="I63" i="6"/>
  <c r="H63" i="6"/>
  <c r="D63" i="6"/>
  <c r="C63" i="6"/>
  <c r="B63" i="6"/>
  <c r="A63" i="6"/>
  <c r="J62" i="6"/>
  <c r="I62" i="6"/>
  <c r="H62" i="6"/>
  <c r="D62" i="6"/>
  <c r="C62" i="6"/>
  <c r="B62" i="6"/>
  <c r="A62" i="6"/>
  <c r="J61" i="6"/>
  <c r="I61" i="6"/>
  <c r="A61" i="6"/>
  <c r="J59" i="6"/>
  <c r="I59" i="6"/>
  <c r="H59" i="6"/>
  <c r="D59" i="6"/>
  <c r="C59" i="6"/>
  <c r="A59" i="6"/>
  <c r="J58" i="6"/>
  <c r="I58" i="6"/>
  <c r="H58" i="6"/>
  <c r="D58" i="6"/>
  <c r="C58" i="6"/>
  <c r="B58" i="6"/>
  <c r="A58" i="6"/>
  <c r="J57" i="6"/>
  <c r="I57" i="6"/>
  <c r="H57" i="6"/>
  <c r="D57" i="6"/>
  <c r="C57" i="6"/>
  <c r="B57" i="6"/>
  <c r="A57" i="6"/>
  <c r="J56" i="6"/>
  <c r="I56" i="6"/>
  <c r="D56" i="6"/>
  <c r="C56" i="6"/>
  <c r="B56" i="6"/>
  <c r="A56" i="6"/>
  <c r="J55" i="6"/>
  <c r="I55" i="6"/>
  <c r="H55" i="6"/>
  <c r="D55" i="6"/>
  <c r="C55" i="6"/>
  <c r="B55" i="6"/>
  <c r="A55" i="6"/>
  <c r="J54" i="6"/>
  <c r="I54" i="6"/>
  <c r="H54" i="6"/>
  <c r="D54" i="6"/>
  <c r="C54" i="6"/>
  <c r="B54" i="6"/>
  <c r="A54" i="6"/>
  <c r="J53" i="6"/>
  <c r="I53" i="6"/>
  <c r="H53" i="6"/>
  <c r="D53" i="6"/>
  <c r="C53" i="6"/>
  <c r="B53" i="6"/>
  <c r="A53" i="6"/>
  <c r="J51" i="6"/>
  <c r="I51" i="6"/>
  <c r="H51" i="6"/>
  <c r="D51" i="6"/>
  <c r="B51" i="6"/>
  <c r="A51" i="6"/>
  <c r="J49" i="6"/>
  <c r="I49" i="6"/>
  <c r="H49" i="6"/>
  <c r="D49" i="6"/>
  <c r="C49" i="6"/>
  <c r="B49" i="6"/>
  <c r="A49" i="6"/>
  <c r="J48" i="6"/>
  <c r="I48" i="6"/>
  <c r="H48" i="6"/>
  <c r="D48" i="6"/>
  <c r="C48" i="6"/>
  <c r="B48" i="6"/>
  <c r="A48" i="6"/>
  <c r="J47" i="6"/>
  <c r="I47" i="6"/>
  <c r="H47" i="6"/>
  <c r="D47" i="6"/>
  <c r="C47" i="6"/>
  <c r="B47" i="6"/>
  <c r="A47" i="6"/>
  <c r="J46" i="6"/>
  <c r="I46" i="6"/>
  <c r="H46" i="6"/>
  <c r="D46" i="6"/>
  <c r="C46" i="6"/>
  <c r="B46" i="6"/>
  <c r="A46" i="6"/>
  <c r="G45" i="6"/>
  <c r="D45" i="6"/>
  <c r="C45" i="6"/>
  <c r="B45" i="6"/>
  <c r="A45" i="6"/>
  <c r="J44" i="6"/>
  <c r="I44" i="6"/>
  <c r="H44" i="6"/>
  <c r="D44" i="6"/>
  <c r="C44" i="6"/>
  <c r="B44" i="6"/>
  <c r="A44" i="6"/>
  <c r="J43" i="6"/>
  <c r="I43" i="6"/>
  <c r="H43" i="6"/>
  <c r="D43" i="6"/>
  <c r="C43" i="6"/>
  <c r="B43" i="6"/>
  <c r="A43" i="6"/>
  <c r="J42" i="6"/>
  <c r="I42" i="6"/>
  <c r="H42" i="6"/>
  <c r="D42" i="6"/>
  <c r="C42" i="6"/>
  <c r="B42" i="6"/>
  <c r="A42" i="6"/>
  <c r="J41" i="6"/>
  <c r="I41" i="6"/>
  <c r="H41" i="6"/>
  <c r="D41" i="6"/>
  <c r="C41" i="6"/>
  <c r="B41" i="6"/>
  <c r="A41" i="6"/>
  <c r="J40" i="6"/>
  <c r="I40" i="6"/>
  <c r="H40" i="6"/>
  <c r="D40" i="6"/>
  <c r="C40" i="6"/>
  <c r="B40" i="6"/>
  <c r="A40" i="6"/>
  <c r="J39" i="6"/>
  <c r="I39" i="6"/>
  <c r="H39" i="6"/>
  <c r="D39" i="6"/>
  <c r="C39" i="6"/>
  <c r="B39" i="6"/>
  <c r="A39" i="6"/>
  <c r="J38" i="6"/>
  <c r="I38" i="6"/>
  <c r="H38" i="6"/>
  <c r="D38" i="6"/>
  <c r="C38" i="6"/>
  <c r="B38" i="6"/>
  <c r="A38" i="6"/>
  <c r="J37" i="6"/>
  <c r="I37" i="6"/>
  <c r="H37" i="6"/>
  <c r="D37" i="6"/>
  <c r="C37" i="6"/>
  <c r="B37" i="6"/>
  <c r="A37" i="6"/>
  <c r="J36" i="6"/>
  <c r="I36" i="6"/>
  <c r="H36" i="6"/>
  <c r="D36" i="6"/>
  <c r="C36" i="6"/>
  <c r="B36" i="6"/>
  <c r="A36" i="6"/>
  <c r="J35" i="6"/>
  <c r="I35" i="6"/>
  <c r="H35" i="6"/>
  <c r="D35" i="6"/>
  <c r="C35" i="6"/>
  <c r="B35" i="6"/>
  <c r="A35" i="6"/>
  <c r="J34" i="6"/>
  <c r="I34" i="6"/>
  <c r="H34" i="6"/>
  <c r="D34" i="6"/>
  <c r="C34" i="6"/>
  <c r="B34" i="6"/>
  <c r="A34" i="6"/>
  <c r="J33" i="6"/>
  <c r="I33" i="6"/>
  <c r="H33" i="6"/>
  <c r="D33" i="6"/>
  <c r="C33" i="6"/>
  <c r="B33" i="6"/>
  <c r="A33" i="6"/>
  <c r="G32" i="6"/>
  <c r="D32" i="6"/>
  <c r="C32" i="6"/>
  <c r="B32" i="6"/>
  <c r="A32" i="6"/>
  <c r="H31" i="6"/>
  <c r="D31" i="6"/>
  <c r="C31" i="6"/>
  <c r="B31" i="6"/>
  <c r="A31" i="6"/>
  <c r="J30" i="6"/>
  <c r="I30" i="6"/>
  <c r="H30" i="6"/>
  <c r="D30" i="6"/>
  <c r="C30" i="6"/>
  <c r="B30" i="6"/>
  <c r="A30" i="6"/>
  <c r="J29" i="6"/>
  <c r="I29" i="6"/>
  <c r="G29" i="6" s="1"/>
  <c r="D29" i="6"/>
  <c r="C29" i="6"/>
  <c r="B29" i="6"/>
  <c r="A29" i="6"/>
  <c r="J27" i="6"/>
  <c r="I27" i="6"/>
  <c r="H27" i="6"/>
  <c r="D26" i="6"/>
  <c r="C26" i="6"/>
  <c r="B26" i="6"/>
  <c r="A26" i="6"/>
  <c r="J25" i="6"/>
  <c r="I25" i="6"/>
  <c r="H25" i="6"/>
  <c r="D25" i="6"/>
  <c r="C25" i="6"/>
  <c r="B25" i="6"/>
  <c r="A25" i="6"/>
  <c r="J24" i="6"/>
  <c r="I24" i="6"/>
  <c r="H24" i="6"/>
  <c r="A24" i="6"/>
  <c r="J23" i="6"/>
  <c r="I23" i="6"/>
  <c r="H23" i="6"/>
  <c r="D23" i="6"/>
  <c r="C23" i="6"/>
  <c r="B23" i="6"/>
  <c r="A23" i="6"/>
  <c r="J22" i="6"/>
  <c r="I22" i="6"/>
  <c r="H22" i="6"/>
  <c r="D22" i="6"/>
  <c r="C22" i="6"/>
  <c r="B22" i="6"/>
  <c r="A22" i="6"/>
  <c r="J21" i="6"/>
  <c r="G20" i="6"/>
  <c r="I41" i="5"/>
  <c r="H41" i="5"/>
  <c r="G41" i="5"/>
  <c r="E116" i="4"/>
  <c r="E133" i="4" s="1"/>
  <c r="G133" i="4" s="1"/>
  <c r="E101" i="4"/>
  <c r="E65" i="4"/>
  <c r="E72" i="4" s="1"/>
  <c r="E62" i="4"/>
  <c r="E46" i="4"/>
  <c r="E44" i="4"/>
  <c r="E42" i="4"/>
  <c r="E30" i="4"/>
  <c r="E28" i="4"/>
  <c r="R181" i="3"/>
  <c r="F181" i="3"/>
  <c r="R180" i="3"/>
  <c r="F180" i="3"/>
  <c r="R179" i="3"/>
  <c r="F179" i="3"/>
  <c r="R178" i="3"/>
  <c r="F178" i="3"/>
  <c r="R177" i="3"/>
  <c r="R176" i="3"/>
  <c r="R175" i="3"/>
  <c r="R174" i="3"/>
  <c r="Q173" i="3"/>
  <c r="Q172" i="3" s="1"/>
  <c r="P173" i="3"/>
  <c r="P172" i="3" s="1"/>
  <c r="O173" i="3"/>
  <c r="O172" i="3" s="1"/>
  <c r="N173" i="3"/>
  <c r="N172" i="3" s="1"/>
  <c r="M173" i="3"/>
  <c r="M172" i="3" s="1"/>
  <c r="L173" i="3"/>
  <c r="L172" i="3" s="1"/>
  <c r="K173" i="3"/>
  <c r="K172" i="3" s="1"/>
  <c r="J173" i="3"/>
  <c r="J172" i="3" s="1"/>
  <c r="I173" i="3"/>
  <c r="I172" i="3" s="1"/>
  <c r="H173" i="3"/>
  <c r="H172" i="3" s="1"/>
  <c r="G173" i="3"/>
  <c r="G172" i="3" s="1"/>
  <c r="E173" i="3"/>
  <c r="E172" i="3" s="1"/>
  <c r="I139" i="6"/>
  <c r="R170" i="3"/>
  <c r="R169" i="3"/>
  <c r="R168" i="3"/>
  <c r="R167" i="3"/>
  <c r="R166" i="3"/>
  <c r="Q165" i="3"/>
  <c r="Q164" i="3" s="1"/>
  <c r="P165" i="3"/>
  <c r="P164" i="3" s="1"/>
  <c r="O165" i="3"/>
  <c r="O164" i="3" s="1"/>
  <c r="N165" i="3"/>
  <c r="N164" i="3" s="1"/>
  <c r="M165" i="3"/>
  <c r="M164" i="3" s="1"/>
  <c r="K165" i="3"/>
  <c r="K164" i="3" s="1"/>
  <c r="J165" i="3"/>
  <c r="J164" i="3" s="1"/>
  <c r="I165" i="3"/>
  <c r="I164" i="3" s="1"/>
  <c r="H165" i="3"/>
  <c r="H164" i="3" s="1"/>
  <c r="G165" i="3"/>
  <c r="G164" i="3" s="1"/>
  <c r="E165" i="3"/>
  <c r="R162" i="3"/>
  <c r="R161" i="3"/>
  <c r="R160" i="3"/>
  <c r="R159" i="3"/>
  <c r="R158" i="3"/>
  <c r="R155" i="3"/>
  <c r="R154" i="3"/>
  <c r="R153" i="3"/>
  <c r="R152" i="3"/>
  <c r="R151" i="3"/>
  <c r="R150" i="3"/>
  <c r="R149" i="3"/>
  <c r="R148" i="3"/>
  <c r="R147" i="3"/>
  <c r="Q145" i="3"/>
  <c r="R144" i="3"/>
  <c r="F144" i="3"/>
  <c r="R143" i="3"/>
  <c r="F143" i="3"/>
  <c r="R142" i="3"/>
  <c r="Q141" i="3"/>
  <c r="P141" i="3"/>
  <c r="O141" i="3"/>
  <c r="N141" i="3"/>
  <c r="M141" i="3"/>
  <c r="L141" i="3"/>
  <c r="K141" i="3"/>
  <c r="J141" i="3"/>
  <c r="I141" i="3"/>
  <c r="H141" i="3"/>
  <c r="G141" i="3"/>
  <c r="E141" i="3"/>
  <c r="R140" i="3"/>
  <c r="F140" i="3"/>
  <c r="R139" i="3"/>
  <c r="F139" i="3"/>
  <c r="R138" i="3"/>
  <c r="F138" i="3"/>
  <c r="R137" i="3"/>
  <c r="F137" i="3"/>
  <c r="R136" i="3"/>
  <c r="F136" i="3"/>
  <c r="R135" i="3"/>
  <c r="F135" i="3"/>
  <c r="R134" i="3"/>
  <c r="R133" i="3"/>
  <c r="R132" i="3"/>
  <c r="R131" i="3"/>
  <c r="R130" i="3"/>
  <c r="R128" i="3"/>
  <c r="R127" i="3"/>
  <c r="R126" i="3"/>
  <c r="R125" i="3"/>
  <c r="R124" i="3"/>
  <c r="R123" i="3"/>
  <c r="R122" i="3"/>
  <c r="R121" i="3"/>
  <c r="R120" i="3"/>
  <c r="R119" i="3"/>
  <c r="R118" i="3"/>
  <c r="R117" i="3"/>
  <c r="R116" i="3"/>
  <c r="R115" i="3"/>
  <c r="Q114" i="3"/>
  <c r="Q113" i="3" s="1"/>
  <c r="P114" i="3"/>
  <c r="P113" i="3" s="1"/>
  <c r="O114" i="3"/>
  <c r="O113" i="3" s="1"/>
  <c r="N114" i="3"/>
  <c r="N113" i="3" s="1"/>
  <c r="M114" i="3"/>
  <c r="M113" i="3" s="1"/>
  <c r="L114" i="3"/>
  <c r="L113" i="3" s="1"/>
  <c r="K114" i="3"/>
  <c r="K113" i="3" s="1"/>
  <c r="J114" i="3"/>
  <c r="J113" i="3" s="1"/>
  <c r="I114" i="3"/>
  <c r="I113" i="3" s="1"/>
  <c r="H114" i="3"/>
  <c r="H113" i="3" s="1"/>
  <c r="G114" i="3"/>
  <c r="G113" i="3" s="1"/>
  <c r="E114" i="3"/>
  <c r="E113" i="3" s="1"/>
  <c r="R107" i="3"/>
  <c r="R106" i="3"/>
  <c r="R105" i="3"/>
  <c r="R104" i="3"/>
  <c r="F104" i="3"/>
  <c r="R103" i="3"/>
  <c r="F103" i="3"/>
  <c r="R102" i="3"/>
  <c r="F102" i="3"/>
  <c r="R101" i="3"/>
  <c r="F101" i="3"/>
  <c r="R100" i="3"/>
  <c r="F100" i="3"/>
  <c r="R99" i="3"/>
  <c r="F99" i="3"/>
  <c r="R98" i="3"/>
  <c r="R97" i="3"/>
  <c r="R96" i="3"/>
  <c r="R95" i="3"/>
  <c r="R94" i="3"/>
  <c r="J71" i="6"/>
  <c r="I71" i="6"/>
  <c r="R92" i="3"/>
  <c r="P88" i="3"/>
  <c r="P87" i="3" s="1"/>
  <c r="R90" i="3"/>
  <c r="M88" i="3"/>
  <c r="M87" i="3" s="1"/>
  <c r="R89" i="3"/>
  <c r="Q88" i="3"/>
  <c r="Q87" i="3" s="1"/>
  <c r="O88" i="3"/>
  <c r="O87" i="3" s="1"/>
  <c r="N88" i="3"/>
  <c r="N87" i="3" s="1"/>
  <c r="L88" i="3"/>
  <c r="L87" i="3" s="1"/>
  <c r="K88" i="3"/>
  <c r="K87" i="3" s="1"/>
  <c r="J88" i="3"/>
  <c r="J87" i="3" s="1"/>
  <c r="H88" i="3"/>
  <c r="H87" i="3" s="1"/>
  <c r="G88" i="3"/>
  <c r="G87" i="3" s="1"/>
  <c r="R85" i="3"/>
  <c r="R84" i="3"/>
  <c r="R83" i="3"/>
  <c r="R82" i="3"/>
  <c r="R81" i="3"/>
  <c r="R80" i="3"/>
  <c r="R79" i="3"/>
  <c r="R78" i="3"/>
  <c r="R76" i="3"/>
  <c r="R75" i="3"/>
  <c r="R74" i="3"/>
  <c r="R73" i="3"/>
  <c r="R72" i="3"/>
  <c r="R71" i="3"/>
  <c r="R70" i="3"/>
  <c r="R69" i="3"/>
  <c r="R68" i="3"/>
  <c r="R67" i="3"/>
  <c r="R66" i="3"/>
  <c r="R65" i="3"/>
  <c r="R64" i="3"/>
  <c r="R63" i="3"/>
  <c r="R62" i="3"/>
  <c r="R61" i="3"/>
  <c r="R60" i="3"/>
  <c r="R59" i="3"/>
  <c r="R58" i="3"/>
  <c r="R57" i="3"/>
  <c r="R56" i="3"/>
  <c r="R55" i="3"/>
  <c r="R54" i="3"/>
  <c r="R53" i="3"/>
  <c r="R52" i="3"/>
  <c r="R51" i="3"/>
  <c r="R50" i="3"/>
  <c r="R49" i="3"/>
  <c r="R48" i="3"/>
  <c r="R47" i="3"/>
  <c r="R46" i="3"/>
  <c r="R45" i="3"/>
  <c r="R44" i="3"/>
  <c r="R43" i="3"/>
  <c r="R42" i="3"/>
  <c r="R41" i="3"/>
  <c r="R40" i="3"/>
  <c r="R39" i="3"/>
  <c r="R38" i="3"/>
  <c r="R37" i="3"/>
  <c r="R36" i="3"/>
  <c r="R35" i="3"/>
  <c r="R34" i="3"/>
  <c r="R33" i="3"/>
  <c r="R32" i="3"/>
  <c r="R31" i="3"/>
  <c r="R30" i="3"/>
  <c r="R29" i="3"/>
  <c r="R28" i="3"/>
  <c r="R27" i="3"/>
  <c r="R26" i="3"/>
  <c r="R25" i="3"/>
  <c r="R24" i="3"/>
  <c r="H21" i="3"/>
  <c r="H20" i="3" s="1"/>
  <c r="R22" i="3"/>
  <c r="Q21" i="3"/>
  <c r="Q20" i="3" s="1"/>
  <c r="O21" i="3"/>
  <c r="O20" i="3" s="1"/>
  <c r="N21" i="3"/>
  <c r="N20" i="3" s="1"/>
  <c r="M21" i="3"/>
  <c r="M20" i="3" s="1"/>
  <c r="L21" i="3"/>
  <c r="L20" i="3" s="1"/>
  <c r="K20" i="3"/>
  <c r="J21" i="3"/>
  <c r="J20" i="3" s="1"/>
  <c r="G21" i="3"/>
  <c r="G20" i="3" s="1"/>
  <c r="G105" i="2"/>
  <c r="G104" i="2"/>
  <c r="D103" i="2"/>
  <c r="G103" i="2" s="1"/>
  <c r="F102" i="2"/>
  <c r="E102" i="2"/>
  <c r="D101" i="2"/>
  <c r="G101" i="2" s="1"/>
  <c r="F100" i="2"/>
  <c r="E100" i="2"/>
  <c r="G96" i="2"/>
  <c r="G95" i="2"/>
  <c r="D94" i="2"/>
  <c r="G94" i="2" s="1"/>
  <c r="F93" i="2"/>
  <c r="F92" i="2" s="1"/>
  <c r="E93" i="2"/>
  <c r="E92" i="2" s="1"/>
  <c r="D91" i="2"/>
  <c r="F90" i="2"/>
  <c r="F89" i="2" s="1"/>
  <c r="E90" i="2"/>
  <c r="E89" i="2" s="1"/>
  <c r="G87" i="2"/>
  <c r="G86" i="2"/>
  <c r="D85" i="2"/>
  <c r="G85" i="2" s="1"/>
  <c r="F84" i="2"/>
  <c r="F83" i="2" s="1"/>
  <c r="E84" i="2"/>
  <c r="E83" i="2" s="1"/>
  <c r="D82" i="2"/>
  <c r="G82" i="2" s="1"/>
  <c r="F81" i="2"/>
  <c r="E81" i="2"/>
  <c r="D80" i="2"/>
  <c r="G80" i="2" s="1"/>
  <c r="F79" i="2"/>
  <c r="F78" i="2" s="1"/>
  <c r="E79" i="2"/>
  <c r="E78" i="2" s="1"/>
  <c r="D77" i="2"/>
  <c r="D75" i="2" s="1"/>
  <c r="G75" i="2" s="1"/>
  <c r="F76" i="2"/>
  <c r="F74" i="2" s="1"/>
  <c r="E76" i="2"/>
  <c r="G72" i="2"/>
  <c r="G71" i="2"/>
  <c r="D70" i="2"/>
  <c r="G70" i="2" s="1"/>
  <c r="F69" i="2"/>
  <c r="E69" i="2"/>
  <c r="G68" i="2"/>
  <c r="G67" i="2"/>
  <c r="G66" i="2"/>
  <c r="D65" i="2"/>
  <c r="F64" i="2"/>
  <c r="E64" i="2"/>
  <c r="G62" i="2"/>
  <c r="D61" i="2"/>
  <c r="G61" i="2" s="1"/>
  <c r="F60" i="2"/>
  <c r="E60" i="2"/>
  <c r="G59" i="2"/>
  <c r="G58" i="2"/>
  <c r="G57" i="2"/>
  <c r="G56" i="2"/>
  <c r="G55" i="2"/>
  <c r="D54" i="2"/>
  <c r="F53" i="2"/>
  <c r="E53" i="2"/>
  <c r="E52" i="2" s="1"/>
  <c r="G48" i="2"/>
  <c r="C49" i="2"/>
  <c r="G47" i="2"/>
  <c r="C48" i="2"/>
  <c r="G46" i="2"/>
  <c r="C47" i="2"/>
  <c r="C46" i="2" s="1"/>
  <c r="F45" i="2"/>
  <c r="E45" i="2"/>
  <c r="D45" i="2"/>
  <c r="G44" i="2" s="1"/>
  <c r="F43" i="2"/>
  <c r="E43" i="2"/>
  <c r="D43" i="2"/>
  <c r="G41" i="2"/>
  <c r="C42" i="2"/>
  <c r="F40" i="2"/>
  <c r="E40" i="2"/>
  <c r="C41" i="2" s="1"/>
  <c r="G36" i="2"/>
  <c r="G35" i="2"/>
  <c r="F34" i="2"/>
  <c r="F33" i="2" s="1"/>
  <c r="E34" i="2"/>
  <c r="E33" i="2" s="1"/>
  <c r="D34" i="2"/>
  <c r="D33" i="2" s="1"/>
  <c r="G32" i="2" s="1"/>
  <c r="F31" i="2"/>
  <c r="E31" i="2"/>
  <c r="D31" i="2"/>
  <c r="G30" i="2" s="1"/>
  <c r="G26" i="2"/>
  <c r="C27" i="2"/>
  <c r="G25" i="2"/>
  <c r="C26" i="2"/>
  <c r="F24" i="2"/>
  <c r="E24" i="2"/>
  <c r="G23" i="2"/>
  <c r="C24" i="2"/>
  <c r="F22" i="2"/>
  <c r="F18" i="2" s="1"/>
  <c r="E22" i="2"/>
  <c r="D22" i="2"/>
  <c r="G20" i="2"/>
  <c r="C20" i="2"/>
  <c r="C119" i="1"/>
  <c r="C118" i="1"/>
  <c r="C117" i="1"/>
  <c r="C116" i="1"/>
  <c r="F115" i="1"/>
  <c r="E115" i="1"/>
  <c r="D115" i="1"/>
  <c r="C113" i="1"/>
  <c r="E33" i="4" s="1"/>
  <c r="E32" i="4" s="1"/>
  <c r="F112" i="1"/>
  <c r="E112" i="1"/>
  <c r="C112" i="1" s="1"/>
  <c r="C109" i="1"/>
  <c r="E23" i="4" s="1"/>
  <c r="E22" i="4" s="1"/>
  <c r="F108" i="1"/>
  <c r="E108" i="1"/>
  <c r="C108" i="1" s="1"/>
  <c r="F105" i="1"/>
  <c r="E105" i="1"/>
  <c r="C101" i="1"/>
  <c r="D100" i="1"/>
  <c r="D99" i="1" s="1"/>
  <c r="F99" i="1"/>
  <c r="F98" i="1" s="1"/>
  <c r="E99" i="1"/>
  <c r="E98" i="1" s="1"/>
  <c r="C97" i="1"/>
  <c r="F96" i="1"/>
  <c r="F95" i="1" s="1"/>
  <c r="E96" i="1"/>
  <c r="E95" i="1" s="1"/>
  <c r="D96" i="1"/>
  <c r="D95" i="1" s="1"/>
  <c r="C93" i="1"/>
  <c r="C92" i="1"/>
  <c r="C91" i="1"/>
  <c r="F90" i="1"/>
  <c r="F89" i="1" s="1"/>
  <c r="E90" i="1"/>
  <c r="E89" i="1" s="1"/>
  <c r="D90" i="1"/>
  <c r="D89" i="1" s="1"/>
  <c r="C88" i="1"/>
  <c r="C87" i="1"/>
  <c r="C86" i="1"/>
  <c r="C85" i="1"/>
  <c r="C84" i="1"/>
  <c r="F83" i="1"/>
  <c r="F82" i="1" s="1"/>
  <c r="E83" i="1"/>
  <c r="E82" i="1" s="1"/>
  <c r="D83" i="1"/>
  <c r="C80" i="1"/>
  <c r="F79" i="1"/>
  <c r="E79" i="1"/>
  <c r="D79" i="1"/>
  <c r="C78" i="1"/>
  <c r="F77" i="1"/>
  <c r="E77" i="1"/>
  <c r="D77" i="1"/>
  <c r="C76" i="1"/>
  <c r="C75" i="1"/>
  <c r="C74" i="1"/>
  <c r="C73" i="1"/>
  <c r="F72" i="1"/>
  <c r="E72" i="1"/>
  <c r="D72" i="1"/>
  <c r="C70" i="1"/>
  <c r="C69" i="1"/>
  <c r="C68" i="1"/>
  <c r="C67" i="1"/>
  <c r="C66" i="1"/>
  <c r="F65" i="1"/>
  <c r="F63" i="1" s="1"/>
  <c r="E65" i="1"/>
  <c r="E63" i="1" s="1"/>
  <c r="D65" i="1"/>
  <c r="C64" i="1"/>
  <c r="C61" i="1"/>
  <c r="C60" i="1"/>
  <c r="C59" i="1"/>
  <c r="C58" i="1"/>
  <c r="F57" i="1"/>
  <c r="F56" i="1" s="1"/>
  <c r="E56" i="1"/>
  <c r="D57" i="1"/>
  <c r="D56" i="1" s="1"/>
  <c r="C55" i="1"/>
  <c r="C54" i="1"/>
  <c r="C53" i="1"/>
  <c r="F52" i="1"/>
  <c r="E52" i="1"/>
  <c r="D52" i="1"/>
  <c r="C51" i="1"/>
  <c r="C50" i="1"/>
  <c r="C49" i="1"/>
  <c r="C48" i="1"/>
  <c r="C47" i="1"/>
  <c r="C46" i="1"/>
  <c r="C45" i="1"/>
  <c r="C44" i="1"/>
  <c r="C43" i="1"/>
  <c r="C42" i="1"/>
  <c r="C41" i="1"/>
  <c r="F40" i="1"/>
  <c r="E40" i="1"/>
  <c r="D40" i="1"/>
  <c r="C38" i="1"/>
  <c r="C37" i="1"/>
  <c r="D36" i="1"/>
  <c r="C36" i="1" s="1"/>
  <c r="C35" i="1"/>
  <c r="F34" i="1"/>
  <c r="E34" i="1"/>
  <c r="D34" i="1"/>
  <c r="C33" i="1"/>
  <c r="F32" i="1"/>
  <c r="E32" i="1"/>
  <c r="D32" i="1"/>
  <c r="C30" i="1"/>
  <c r="D29" i="1"/>
  <c r="C29" i="1" s="1"/>
  <c r="C28" i="1"/>
  <c r="D27" i="1"/>
  <c r="C27" i="1" s="1"/>
  <c r="F26" i="1"/>
  <c r="E26" i="1"/>
  <c r="C25" i="1"/>
  <c r="C24" i="1"/>
  <c r="F23" i="1"/>
  <c r="E23" i="1"/>
  <c r="D23" i="1"/>
  <c r="C21" i="1"/>
  <c r="C20" i="1"/>
  <c r="C19" i="1"/>
  <c r="C18" i="1"/>
  <c r="F17" i="1"/>
  <c r="E17" i="1"/>
  <c r="E71" i="4" l="1"/>
  <c r="E70" i="4" s="1"/>
  <c r="C83" i="1"/>
  <c r="G24" i="2"/>
  <c r="E17" i="2"/>
  <c r="G60" i="2"/>
  <c r="G69" i="2"/>
  <c r="C43" i="2"/>
  <c r="D39" i="2"/>
  <c r="C45" i="2"/>
  <c r="G76" i="2"/>
  <c r="C22" i="2"/>
  <c r="F99" i="2"/>
  <c r="F98" i="2" s="1"/>
  <c r="G81" i="2"/>
  <c r="F141" i="3"/>
  <c r="F88" i="2"/>
  <c r="C79" i="1"/>
  <c r="C34" i="1"/>
  <c r="D71" i="1"/>
  <c r="C23" i="1"/>
  <c r="C77" i="1"/>
  <c r="C65" i="1"/>
  <c r="E71" i="1"/>
  <c r="E94" i="1"/>
  <c r="G77" i="2"/>
  <c r="E63" i="2"/>
  <c r="R146" i="3"/>
  <c r="E99" i="2"/>
  <c r="E98" i="2" s="1"/>
  <c r="F16" i="1"/>
  <c r="D82" i="1"/>
  <c r="C82" i="1" s="1"/>
  <c r="C100" i="1"/>
  <c r="G31" i="2"/>
  <c r="D100" i="2"/>
  <c r="D99" i="2" s="1"/>
  <c r="D98" i="1"/>
  <c r="C98" i="1" s="1"/>
  <c r="C99" i="1"/>
  <c r="F94" i="1"/>
  <c r="D26" i="1"/>
  <c r="C26" i="1" s="1"/>
  <c r="F31" i="1"/>
  <c r="F39" i="2"/>
  <c r="F38" i="2" s="1"/>
  <c r="F51" i="2" s="1"/>
  <c r="C96" i="1"/>
  <c r="F63" i="2"/>
  <c r="D93" i="2"/>
  <c r="G93" i="2" s="1"/>
  <c r="E132" i="4"/>
  <c r="G132" i="4" s="1"/>
  <c r="D64" i="2"/>
  <c r="G64" i="2" s="1"/>
  <c r="G71" i="6"/>
  <c r="H147" i="6"/>
  <c r="F104" i="1"/>
  <c r="F103" i="1" s="1"/>
  <c r="F71" i="1"/>
  <c r="F62" i="1" s="1"/>
  <c r="C72" i="1"/>
  <c r="D16" i="1"/>
  <c r="E16" i="1"/>
  <c r="F39" i="1"/>
  <c r="E39" i="1"/>
  <c r="D31" i="1"/>
  <c r="G140" i="6"/>
  <c r="F88" i="3"/>
  <c r="F87" i="3" s="1"/>
  <c r="D63" i="1"/>
  <c r="C63" i="1" s="1"/>
  <c r="G27" i="6"/>
  <c r="G61" i="6"/>
  <c r="G82" i="6"/>
  <c r="G90" i="6"/>
  <c r="G43" i="6"/>
  <c r="G113" i="6"/>
  <c r="G131" i="6"/>
  <c r="G119" i="6"/>
  <c r="G128" i="6"/>
  <c r="G77" i="6"/>
  <c r="G85" i="6"/>
  <c r="G93" i="6"/>
  <c r="G92" i="6"/>
  <c r="G116" i="6"/>
  <c r="G124" i="6"/>
  <c r="G134" i="6"/>
  <c r="G115" i="6"/>
  <c r="G22" i="6"/>
  <c r="G23" i="6"/>
  <c r="G33" i="6"/>
  <c r="G41" i="6"/>
  <c r="G53" i="6"/>
  <c r="G79" i="6"/>
  <c r="G38" i="6"/>
  <c r="G103" i="6"/>
  <c r="G118" i="6"/>
  <c r="G136" i="6"/>
  <c r="G142" i="6"/>
  <c r="G30" i="6"/>
  <c r="G88" i="6"/>
  <c r="G25" i="6"/>
  <c r="G58" i="6"/>
  <c r="G84" i="6"/>
  <c r="G127" i="6"/>
  <c r="G24" i="6"/>
  <c r="G37" i="6"/>
  <c r="G57" i="6"/>
  <c r="G75" i="6"/>
  <c r="G83" i="6"/>
  <c r="G102" i="6"/>
  <c r="G110" i="6"/>
  <c r="G117" i="6"/>
  <c r="G135" i="6"/>
  <c r="G81" i="6"/>
  <c r="G89" i="6"/>
  <c r="G133" i="6"/>
  <c r="G34" i="6"/>
  <c r="G48" i="6"/>
  <c r="G80" i="6"/>
  <c r="G114" i="6"/>
  <c r="G132" i="6"/>
  <c r="G146" i="6"/>
  <c r="G87" i="6"/>
  <c r="G21" i="6"/>
  <c r="G52" i="6"/>
  <c r="G78" i="6"/>
  <c r="G86" i="6"/>
  <c r="G94" i="6"/>
  <c r="G106" i="6"/>
  <c r="G112" i="6"/>
  <c r="G120" i="6"/>
  <c r="G130" i="6"/>
  <c r="E39" i="2"/>
  <c r="E38" i="2" s="1"/>
  <c r="E51" i="2" s="1"/>
  <c r="F52" i="2"/>
  <c r="G65" i="2"/>
  <c r="F73" i="2"/>
  <c r="C18" i="2"/>
  <c r="C17" i="2" s="1"/>
  <c r="G33" i="2"/>
  <c r="E74" i="2"/>
  <c r="E73" i="2" s="1"/>
  <c r="D84" i="2"/>
  <c r="G84" i="2" s="1"/>
  <c r="G45" i="2"/>
  <c r="F17" i="2"/>
  <c r="F29" i="2" s="1"/>
  <c r="R141" i="3"/>
  <c r="G141" i="6"/>
  <c r="G145" i="6"/>
  <c r="G143" i="6"/>
  <c r="G144" i="6"/>
  <c r="F173" i="3"/>
  <c r="F172" i="3" s="1"/>
  <c r="R173" i="3"/>
  <c r="R172" i="3" s="1"/>
  <c r="R165" i="3"/>
  <c r="E164" i="3"/>
  <c r="R164" i="3" s="1"/>
  <c r="G138" i="6"/>
  <c r="K182" i="3"/>
  <c r="G99" i="6"/>
  <c r="G97" i="6"/>
  <c r="N182" i="3"/>
  <c r="G98" i="6"/>
  <c r="G96" i="6"/>
  <c r="F114" i="3"/>
  <c r="F113" i="3" s="1"/>
  <c r="M182" i="3"/>
  <c r="Q182" i="3"/>
  <c r="I88" i="3"/>
  <c r="I87" i="3" s="1"/>
  <c r="O182" i="3"/>
  <c r="G182" i="3"/>
  <c r="G39" i="6"/>
  <c r="G35" i="6"/>
  <c r="G51" i="6"/>
  <c r="G36" i="6"/>
  <c r="G44" i="6"/>
  <c r="G49" i="6"/>
  <c r="G42" i="6"/>
  <c r="G47" i="6"/>
  <c r="G40" i="6"/>
  <c r="G46" i="6"/>
  <c r="G54" i="6"/>
  <c r="P21" i="3"/>
  <c r="P20" i="3" s="1"/>
  <c r="P182" i="3" s="1"/>
  <c r="G26" i="6"/>
  <c r="G62" i="6"/>
  <c r="G59" i="6"/>
  <c r="G63" i="6"/>
  <c r="G55" i="6"/>
  <c r="C115" i="1"/>
  <c r="C90" i="1"/>
  <c r="C56" i="1"/>
  <c r="C57" i="1"/>
  <c r="D39" i="1"/>
  <c r="C52" i="1"/>
  <c r="C40" i="1"/>
  <c r="C32" i="1"/>
  <c r="E31" i="1"/>
  <c r="C17" i="1"/>
  <c r="C89" i="1"/>
  <c r="C95" i="1"/>
  <c r="C105" i="1"/>
  <c r="D104" i="1"/>
  <c r="C44" i="2"/>
  <c r="E88" i="2"/>
  <c r="G92" i="2"/>
  <c r="G102" i="2"/>
  <c r="J182" i="3"/>
  <c r="H182" i="3"/>
  <c r="R114" i="3"/>
  <c r="I147" i="6"/>
  <c r="L165" i="3"/>
  <c r="L164" i="3" s="1"/>
  <c r="L182" i="3" s="1"/>
  <c r="J139" i="6"/>
  <c r="J147" i="6" s="1"/>
  <c r="G40" i="2"/>
  <c r="G43" i="2"/>
  <c r="G22" i="2"/>
  <c r="C23" i="2"/>
  <c r="E18" i="2"/>
  <c r="E29" i="2" s="1"/>
  <c r="E104" i="1"/>
  <c r="E103" i="1" s="1"/>
  <c r="G19" i="2"/>
  <c r="G34" i="2"/>
  <c r="D90" i="2"/>
  <c r="G91" i="2"/>
  <c r="F165" i="3"/>
  <c r="F164" i="3" s="1"/>
  <c r="G139" i="6"/>
  <c r="D53" i="2"/>
  <c r="G53" i="2" s="1"/>
  <c r="G54" i="2"/>
  <c r="I21" i="3"/>
  <c r="I20" i="3" s="1"/>
  <c r="F21" i="3"/>
  <c r="F20" i="3" s="1"/>
  <c r="E21" i="3"/>
  <c r="R113" i="3"/>
  <c r="D79" i="2"/>
  <c r="G79" i="2" s="1"/>
  <c r="E87" i="3"/>
  <c r="R91" i="3"/>
  <c r="R93" i="3"/>
  <c r="R171" i="3"/>
  <c r="E131" i="4" l="1"/>
  <c r="F97" i="2"/>
  <c r="F107" i="2" s="1"/>
  <c r="G100" i="2"/>
  <c r="D38" i="2"/>
  <c r="C39" i="2" s="1"/>
  <c r="C38" i="2" s="1"/>
  <c r="G78" i="2"/>
  <c r="G63" i="2"/>
  <c r="G83" i="2"/>
  <c r="E15" i="1"/>
  <c r="C71" i="1"/>
  <c r="C16" i="1"/>
  <c r="E62" i="1"/>
  <c r="D94" i="1"/>
  <c r="C94" i="1" s="1"/>
  <c r="C39" i="1"/>
  <c r="F15" i="1"/>
  <c r="F102" i="1" s="1"/>
  <c r="F120" i="1" s="1"/>
  <c r="L188" i="3" s="1"/>
  <c r="G147" i="6"/>
  <c r="G174" i="6" s="1"/>
  <c r="F174" i="6" s="1"/>
  <c r="J177" i="6"/>
  <c r="J179" i="6" s="1"/>
  <c r="I182" i="3"/>
  <c r="R87" i="3"/>
  <c r="F182" i="3"/>
  <c r="D62" i="1"/>
  <c r="D15" i="1"/>
  <c r="I177" i="6"/>
  <c r="I179" i="6" s="1"/>
  <c r="R88" i="3"/>
  <c r="C31" i="1"/>
  <c r="G90" i="2"/>
  <c r="D89" i="2"/>
  <c r="G89" i="2" s="1"/>
  <c r="G39" i="2"/>
  <c r="C40" i="2"/>
  <c r="E97" i="2"/>
  <c r="R21" i="3"/>
  <c r="E20" i="3"/>
  <c r="D74" i="2"/>
  <c r="G73" i="2" s="1"/>
  <c r="C19" i="2"/>
  <c r="G18" i="2"/>
  <c r="G99" i="2"/>
  <c r="C104" i="1"/>
  <c r="D103" i="1"/>
  <c r="E102" i="1" l="1"/>
  <c r="E120" i="1" s="1"/>
  <c r="K188" i="3" s="1"/>
  <c r="G88" i="2"/>
  <c r="C62" i="1"/>
  <c r="D102" i="1"/>
  <c r="D120" i="1" s="1"/>
  <c r="C15" i="1"/>
  <c r="E107" i="2"/>
  <c r="C103" i="1"/>
  <c r="G70" i="4"/>
  <c r="G38" i="2"/>
  <c r="D52" i="2"/>
  <c r="G52" i="2" s="1"/>
  <c r="G74" i="2"/>
  <c r="D98" i="2"/>
  <c r="G97" i="2" s="1"/>
  <c r="E182" i="3"/>
  <c r="R20" i="3"/>
  <c r="R182" i="3" s="1"/>
  <c r="G17" i="2"/>
  <c r="E188" i="3" l="1"/>
  <c r="F188" i="3"/>
  <c r="G50" i="2"/>
  <c r="G28" i="2"/>
  <c r="H177" i="6"/>
  <c r="H179" i="6" s="1"/>
  <c r="C102" i="1"/>
  <c r="G29" i="2"/>
  <c r="C30" i="2"/>
  <c r="G51" i="2"/>
  <c r="C52" i="2"/>
  <c r="G98" i="2"/>
  <c r="D108" i="2"/>
  <c r="G107" i="2" s="1"/>
  <c r="C120" i="1"/>
  <c r="R188" i="3" s="1"/>
</calcChain>
</file>

<file path=xl/sharedStrings.xml><?xml version="1.0" encoding="utf-8"?>
<sst xmlns="http://schemas.openxmlformats.org/spreadsheetml/2006/main" count="1920" uniqueCount="703">
  <si>
    <t>Додаток 1</t>
  </si>
  <si>
    <t>до розпорядження начальника</t>
  </si>
  <si>
    <t>міської військової адміністрації</t>
  </si>
  <si>
    <t xml:space="preserve">від  __________   № _________    </t>
  </si>
  <si>
    <t>від ______________ № ___________</t>
  </si>
  <si>
    <t>(в редакції розпорядження начальника</t>
  </si>
  <si>
    <t>Курахівської міської військової адміністрації</t>
  </si>
  <si>
    <t>від ____________ № ___________)</t>
  </si>
  <si>
    <r>
      <rPr>
        <sz val="12"/>
        <rFont val="Times New Roman"/>
        <family val="1"/>
        <charset val="238"/>
      </rPr>
      <t xml:space="preserve">від </t>
    </r>
    <r>
      <rPr>
        <i/>
        <u/>
        <sz val="12"/>
        <rFont val="Times New Roman"/>
        <family val="1"/>
        <charset val="238"/>
      </rPr>
      <t xml:space="preserve">  11.11.2022 </t>
    </r>
    <r>
      <rPr>
        <sz val="12"/>
        <rFont val="Times New Roman"/>
        <family val="1"/>
        <charset val="238"/>
      </rPr>
      <t xml:space="preserve"> №</t>
    </r>
    <r>
      <rPr>
        <i/>
        <u/>
        <sz val="12"/>
        <rFont val="Times New Roman"/>
        <family val="1"/>
        <charset val="238"/>
      </rPr>
      <t xml:space="preserve"> 147-р/МВА</t>
    </r>
    <r>
      <rPr>
        <sz val="12"/>
        <rFont val="Times New Roman"/>
        <family val="1"/>
        <charset val="238"/>
      </rPr>
      <t>)</t>
    </r>
  </si>
  <si>
    <t>0552500000</t>
  </si>
  <si>
    <t xml:space="preserve">                                                              (код бюджету)</t>
  </si>
  <si>
    <t>(грн.)</t>
  </si>
  <si>
    <t>Код</t>
  </si>
  <si>
    <t>Найменування згідно з Класифікацією доходів бюджету</t>
  </si>
  <si>
    <t>Усього</t>
  </si>
  <si>
    <t>Загальний фонд</t>
  </si>
  <si>
    <t xml:space="preserve">Спеціальний фонд </t>
  </si>
  <si>
    <t>усього</t>
  </si>
  <si>
    <t>у тому числі бюджет  розвитку</t>
  </si>
  <si>
    <t>Податкові надходження</t>
  </si>
  <si>
    <t xml:space="preserve">Податки на доходи, податки на прибуток, податки на збільшення ринкової вартості  </t>
  </si>
  <si>
    <t>Податок та збір на доходи фізичних осіб  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</si>
  <si>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</si>
  <si>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 з грошового забезпечення, грошових винагород та інших виплат, одержаних військовослужбовцями та особами рядового і начальницького складу, що сплачується податковими агентами</t>
  </si>
  <si>
    <t>Податок на доходи фізичних осіб, що сплачується податковими агентами із доходів платника податку інших ніж заробітна плата</t>
  </si>
  <si>
    <t>Податок на доходи фізичних осіб, що сплачується фізичними особами за результатами річного декларування</t>
  </si>
  <si>
    <t>Податок на прибуток підприємств  </t>
  </si>
  <si>
    <t>Податок на прибуток підприємств та фінансових установ комунальної власності </t>
  </si>
  <si>
    <t>Авансові внески з податку на прибуток підприємств та фінансових установ комунальної власності</t>
  </si>
  <si>
    <t xml:space="preserve">Рентна плата та плата за використання інших природних ресурсів </t>
  </si>
  <si>
    <t xml:space="preserve">Рентна плата за спеціальне використання лісових ресурсів </t>
  </si>
  <si>
    <t xml:space="preserve"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 </t>
  </si>
  <si>
    <t xml:space="preserve">Рентна плата за користування надрами загальнодержавного значення </t>
  </si>
  <si>
    <t xml:space="preserve">Рентна плата за користування надрами для видобування інших корисних копалин загальнодержавного значення </t>
  </si>
  <si>
    <t>Внутрiшнi податки на товари та послуги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</si>
  <si>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</si>
  <si>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</si>
  <si>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</si>
  <si>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Акцизний податок з реалізації суб’єктами госпо-дарювання роздрібної торгівлі підакцизних товарів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</si>
  <si>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</si>
  <si>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Акцизний податок з реалізації суб'єктами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</si>
  <si>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</si>
  <si>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</si>
  <si>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</si>
  <si>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</si>
  <si>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</si>
  <si>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</si>
  <si>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Земельний податок з юридичних осіб</t>
  </si>
  <si>
    <t xml:space="preserve">Орендна плата з юридичних осіб </t>
  </si>
  <si>
    <t>Земельний податок з фізичних осіб</t>
  </si>
  <si>
    <t>Орендна плата з фізичних осіб</t>
  </si>
  <si>
    <t>Транспортний податок з фізичних осіб</t>
  </si>
  <si>
    <t>Транспортний податок з юридичних осіб</t>
  </si>
  <si>
    <t>Туристичний збір з фізичних осіб</t>
  </si>
  <si>
    <t>Єдиний податок</t>
  </si>
  <si>
    <t xml:space="preserve">Єдиний податок з юридичних осіб </t>
  </si>
  <si>
    <t xml:space="preserve">Єдиний податок з фізичних осіб 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</si>
  <si>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</si>
  <si>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Інші податки та збори </t>
  </si>
  <si>
    <t>Екологічний податок </t>
  </si>
  <si>
    <t>Надходження від викидів забруднюючих речовин в атмосферне повітря стаціонарними джерелами забруднення </t>
  </si>
  <si>
    <t>Надходження від скидів забруднюючих речовин безпосередньо у водні об'єкти </t>
  </si>
  <si>
    <t>Надходження від розміщення відходів у спеціально відведених для цього місцях чи на об'єктах, крім розміщення окремих видів відходів як вторинної сировини </t>
  </si>
  <si>
    <t>Екологічний податок, який справляється за викиди в атмосферне повітря двоокису вуглецю стаціонарними джерелами забруднення</t>
  </si>
  <si>
    <t>Неподаткові надходження</t>
  </si>
  <si>
    <t>Доходи від власності та підприємницької діяльності  </t>
  </si>
  <si>
    <t>Плата за розміщення тимчасово вільних коштів місцевих бюджетів </t>
  </si>
  <si>
    <t>Інші надходження, у тому числі:</t>
  </si>
  <si>
    <t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</t>
  </si>
  <si>
    <t>Адміністративні штрафи та інші санкції </t>
  </si>
  <si>
    <t>Адміністративні штрафи та штрафні санкції за порушення законодавства у сфері виробництва та обігу алкогольних напоїв та тютюнових виробів</t>
  </si>
  <si>
    <t>Плата за встановлення земельного сервітуту</t>
  </si>
  <si>
    <t>Кошти гарантійного та реєстраційного внесків, що визначені Законом України "Про оренду державного та комунального майна", які підлягають перерахуванню оператором електронного майданчика до відповідного бюджету</t>
  </si>
  <si>
    <t>Адміністративні збори та платежі, доходи від некомерційної господарської діяльності </t>
  </si>
  <si>
    <t>Плата за надання адмiнiстративних послуг</t>
  </si>
  <si>
    <t>Адміністративний збір за проведення державної реєстрації юридичних осіб, фізичних осіб - підприємців та громадських формувань</t>
  </si>
  <si>
    <t>Плата за надання інших адмiнiстративних послуг</t>
  </si>
  <si>
    <t>Адміністративний збір за державну реєстрацію речових прав на нерухоме майно та їх обтяжень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</si>
  <si>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юридичних осіб, фізичних осіб - підприємців та громадських формувань, а також плата за надання інших платних послуг, пов'язаних з такою державною реєстрацією</t>
  </si>
  <si>
    <t>Надходження від орендної плати за користування цілісним майновим комплексом та іншим державним майном  </t>
  </si>
  <si>
    <t>Надходження від орендної плати за користування цілісним майновим комплексом та іншим майном, що перебуває в комунальній власності </t>
  </si>
  <si>
    <t>Державне мито  </t>
  </si>
  <si>
    <t>Державне мито, що сплачується за місцем розгляду та оформлення документів, у тому числі за оформлення документів на спадщину і дарування  </t>
  </si>
  <si>
    <t xml:space="preserve">Орендна плата за водні об'єкти (їх частини), що надаються в користування на умовах оренди Радою міністрів Автономної Республіки Крим, обласними, районними, Київською та Севастопольською міськими державними адміністраціями, місцевими радами </t>
  </si>
  <si>
    <t>Інші неподаткові надходження  </t>
  </si>
  <si>
    <t>Інші надходження  </t>
  </si>
  <si>
    <t>Інші надходження до фондів охорони навколишнього природного середовища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</si>
  <si>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</si>
  <si>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Кошти за шкоду, що заподіяна на земельних ділянках державної та комунальної власності, які не надані у користування та не передані у власність, внаслідок їх самовільного зайняття, використання не за цільовим призначенням, зняття ґрунтового покриву (родючого шару ґрунту) без спеціального дозволу; відшкодування збитків за погіршення якості ґрунтового покриву тощо та за неодержання доходів у зв'язку з тимчасовим невикористанням земельних ділянок</t>
  </si>
  <si>
    <t>Надходження коштів пайової участі у розвитку інфраструктури населеного пункту</t>
  </si>
  <si>
    <t>Власні надходження бюджетних установ  </t>
  </si>
  <si>
    <t>Надходження від плати за послуги, що надаються бюджетними установами згідно із законодавством </t>
  </si>
  <si>
    <t>Плата за послуги, що надаються бюджетними установами згідно з їх основною діяльністю </t>
  </si>
  <si>
    <t>Плата за оренду майна бюджетних установ  </t>
  </si>
  <si>
    <t>Надходження бюджетних установ від реалізації в установленому порядку майна (крім нерухомого майна) </t>
  </si>
  <si>
    <t>Доходи від операцій з капіталом</t>
  </si>
  <si>
    <t>Надходження від продажу основного капіталу  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</si>
  <si>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</si>
  <si>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 </t>
  </si>
  <si>
    <t xml:space="preserve">Кошти від продажу землі і нематеріальних активів </t>
  </si>
  <si>
    <t>Кошти від продажу землі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</si>
  <si>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дiлянок, якi знаходяться на територiї Автономної Республiки Крим</t>
  </si>
  <si>
    <t>Кошти від продажу земельних ділянок несільськогосподарського призначення до розмежування земель державної та комунальної власності з розстроченням платежу</t>
  </si>
  <si>
    <t>Усього  доходів (без урахування міжбюджетних трансфертів)</t>
  </si>
  <si>
    <t>Офіційні  трансферти</t>
  </si>
  <si>
    <t>Від органів державного управління  </t>
  </si>
  <si>
    <t>Дотації з державного бюджету місцевим бюджетам</t>
  </si>
  <si>
    <t>Базова дотація</t>
  </si>
  <si>
    <t>Субвенції з державного бюджету місцевим бюджетам</t>
  </si>
  <si>
    <t>Освітня субвенція з державного бюджету місцевим бюджетам</t>
  </si>
  <si>
    <t>Дотації  з місцевих бюджетів іншим місцевим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</si>
  <si>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</si>
  <si>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Дотація з місцевого бюджету на проведення розрахунків протягом опалювального періоду за комунальні послуги та енергоносії, які споживаються установами, організаціями, підприємствами, що утримуються за рахунок відповідних місцевих бюджетів за рахунок відповідної додаткової дотації з державного бюджету</t>
  </si>
  <si>
    <t>Субвенції  з місцевих бюджетів іншим місцевим бюджетам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</si>
  <si>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</si>
  <si>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Інші субвенції з місцевого бюджету</t>
  </si>
  <si>
    <t>Субвенція з місцевого бюджету на здійснення підтримки окремих закладів та заходів у системі охорони здоров`я за рахунок відповідної субвенції з державного бюджету</t>
  </si>
  <si>
    <t>Субвенція з місцевого  бюджету на здійснення заходів щодо підтримки територій, що зазнали негативного впливу внаслідок збройного конфлікту на сході України, за рахунок відповідної субвенції з державного бюджету</t>
  </si>
  <si>
    <t>х</t>
  </si>
  <si>
    <t>Разом  доходів</t>
  </si>
  <si>
    <t>Заступник міського голови</t>
  </si>
  <si>
    <t>В.В.Батрак</t>
  </si>
  <si>
    <t>Міський голова</t>
  </si>
  <si>
    <t>Роман ПАДУН</t>
  </si>
  <si>
    <t>Секретар ради</t>
  </si>
  <si>
    <t>Лілія МЕДВЕДЄВА</t>
  </si>
  <si>
    <t xml:space="preserve">Начальник Фінансового управління </t>
  </si>
  <si>
    <t>Олена КУШНЕРЕНКО</t>
  </si>
  <si>
    <t>Начальник фінансового управління</t>
  </si>
  <si>
    <t>Додаток 2</t>
  </si>
  <si>
    <t>(код бюджету)</t>
  </si>
  <si>
    <t>Найменування згідно з Класифікацією фінансування бюджету</t>
  </si>
  <si>
    <t>Фінансування за типом кредитора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</si>
  <si>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</si>
  <si>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</si>
  <si>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бюджетних коштів з депозитів, надходження внаслідок продажу/пред'явлення цінних паперів</t>
  </si>
  <si>
    <t>Повернення бюджетних коштів з депозитів</t>
  </si>
  <si>
    <t>Розміщення бюджетних коштів на депозитах або придбання цінних паперів</t>
  </si>
  <si>
    <t>Розміщення бюджетних коштів на депозитах</t>
  </si>
  <si>
    <t>Фінансування за рахунок зміни залишків коштів бюджетів</t>
  </si>
  <si>
    <t>На початок періоду</t>
  </si>
  <si>
    <t>На кінець періоду</t>
  </si>
  <si>
    <t xml:space="preserve">Передача коштів із спеціального до загального фонду бюджету </t>
  </si>
  <si>
    <t>Кошти, що передаються із загального фонду бюджету до бюджету розвитку (спеціального фонду)</t>
  </si>
  <si>
    <t>Загальне фінансування</t>
  </si>
  <si>
    <t>Фінансування за типом боргового зобов'язання</t>
  </si>
  <si>
    <t>Фінансування за активними операціями</t>
  </si>
  <si>
    <t>Зміни обсягів бюджетних коштів</t>
  </si>
  <si>
    <t>Передача коштів із спеціального до загального фонду бюджету</t>
  </si>
  <si>
    <t>С.М.Сажко</t>
  </si>
  <si>
    <t>Начальник відділу</t>
  </si>
  <si>
    <t>Н.Є.Пужайло</t>
  </si>
  <si>
    <t>Додаток 3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</si>
  <si>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</si>
  <si>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</si>
  <si>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</si>
  <si>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</si>
  <si>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Спеціальний фонд</t>
  </si>
  <si>
    <t>Разом</t>
  </si>
  <si>
    <t>видатки споживання</t>
  </si>
  <si>
    <t>з них</t>
  </si>
  <si>
    <t>видатки розвитку</t>
  </si>
  <si>
    <t>у тому числі бюджет розвитку</t>
  </si>
  <si>
    <t>оплата праці</t>
  </si>
  <si>
    <t>комунальні послуги та енергоносії</t>
  </si>
  <si>
    <t>капітальні видатки за рахунок коштів, що передаються із загального фонду</t>
  </si>
  <si>
    <t>інші видатки</t>
  </si>
  <si>
    <t>0100000</t>
  </si>
  <si>
    <t>Курахівська міська рада</t>
  </si>
  <si>
    <t>0110000</t>
  </si>
  <si>
    <t>0110150</t>
  </si>
  <si>
    <t>0150</t>
  </si>
  <si>
    <t>0111</t>
  </si>
  <si>
    <t>Організаційне, інформаційно-аналітичне та матеріально-технічне забезпечення діяльності міської ради</t>
  </si>
  <si>
    <t>0110180</t>
  </si>
  <si>
    <t>0180</t>
  </si>
  <si>
    <t>0133</t>
  </si>
  <si>
    <t>Інша діяльність у сфері державного управління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</si>
  <si>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</si>
  <si>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</si>
  <si>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</si>
  <si>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2144</t>
  </si>
  <si>
    <t>0763</t>
  </si>
  <si>
    <t>Централізовані заходи з лікування хворих на цукровий та нецукровий діабет</t>
  </si>
  <si>
    <t>2152</t>
  </si>
  <si>
    <t>Інші програми та заходи у сфері охорони здоров'я</t>
  </si>
  <si>
    <t>3111</t>
  </si>
  <si>
    <t>1040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</si>
  <si>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</si>
  <si>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3124</t>
  </si>
  <si>
    <t>Створення та забезпечення діяльності спеціалізованих служб підтримки осіб, які постраждали від домашнього насильства та/або насильства за ознакою статі</t>
  </si>
  <si>
    <t>3192</t>
  </si>
  <si>
    <t>1030</t>
  </si>
  <si>
    <t>Надання фінансової підтримки громадським об'єднанням ветеранів і осіб з інвалідністю, діяльність яких має соціальну спрямованість</t>
  </si>
  <si>
    <t>0113242</t>
  </si>
  <si>
    <t>3242</t>
  </si>
  <si>
    <t>1090</t>
  </si>
  <si>
    <t>Інші заходи у сфері соціального захисту і соціального забезпечення</t>
  </si>
  <si>
    <t>0116011</t>
  </si>
  <si>
    <t>6011</t>
  </si>
  <si>
    <t>0620</t>
  </si>
  <si>
    <t>Експлуатація та технічне обслуговування житлового фонду</t>
  </si>
  <si>
    <t>0116012</t>
  </si>
  <si>
    <t>6012</t>
  </si>
  <si>
    <t>Забезпечення діяльності з виробництва, транспортування, постачання теплової енергії</t>
  </si>
  <si>
    <t>0116013</t>
  </si>
  <si>
    <t>6013</t>
  </si>
  <si>
    <t>Забезпечення діяльності водопровідно-каналізаційного господарства</t>
  </si>
  <si>
    <t>0116020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</si>
  <si>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</si>
  <si>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</si>
  <si>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0116030</t>
  </si>
  <si>
    <t>6030</t>
  </si>
  <si>
    <t>Організація благоустрою населених пунктів</t>
  </si>
  <si>
    <t>0116082</t>
  </si>
  <si>
    <t>6082</t>
  </si>
  <si>
    <t>0610</t>
  </si>
  <si>
    <t>Придбання житла для окремих категорій населення відповідно до законодавства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</si>
  <si>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</si>
  <si>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</si>
  <si>
    <t>0117130</t>
  </si>
  <si>
    <t>7130</t>
  </si>
  <si>
    <t>0421</t>
  </si>
  <si>
    <t>Здійснення заходів із землеустрою</t>
  </si>
  <si>
    <t>7210</t>
  </si>
  <si>
    <t>0432</t>
  </si>
  <si>
    <t>Організація експлуатації газового господарства</t>
  </si>
  <si>
    <t>7310</t>
  </si>
  <si>
    <t>0443</t>
  </si>
  <si>
    <r>
      <rPr>
        <sz val="10"/>
        <rFont val="Times New Roman"/>
        <family val="1"/>
        <charset val="238"/>
      </rPr>
      <t>Будівництво</t>
    </r>
    <r>
      <rPr>
        <vertAlign val="superscript"/>
        <sz val="10"/>
        <rFont val="Times New Roman"/>
        <family val="1"/>
        <charset val="238"/>
      </rPr>
      <t>1</t>
    </r>
    <r>
      <rPr>
        <sz val="10"/>
        <rFont val="Times New Roman"/>
        <family val="1"/>
        <charset val="238"/>
      </rPr>
      <t xml:space="preserve"> об'єктів житловл-комунального господарства</t>
    </r>
  </si>
  <si>
    <r>
      <rPr>
        <sz val="10"/>
        <rFont val="Times New Roman"/>
        <family val="1"/>
        <charset val="238"/>
      </rPr>
      <t>Будівництво</t>
    </r>
    <r>
      <rPr>
        <vertAlign val="superscript"/>
        <sz val="10"/>
        <rFont val="Times New Roman"/>
        <family val="1"/>
        <charset val="238"/>
      </rPr>
      <t>1</t>
    </r>
    <r>
      <rPr>
        <sz val="10"/>
        <rFont val="Times New Roman"/>
        <family val="1"/>
        <charset val="238"/>
      </rPr>
      <t xml:space="preserve"> освітніх установ та закладів</t>
    </r>
  </si>
  <si>
    <r>
      <rPr>
        <sz val="10"/>
        <rFont val="Times New Roman"/>
        <family val="1"/>
        <charset val="238"/>
      </rPr>
      <t>Будівництво</t>
    </r>
    <r>
      <rPr>
        <vertAlign val="superscript"/>
        <sz val="10"/>
        <rFont val="Times New Roman"/>
        <family val="1"/>
        <charset val="238"/>
      </rPr>
      <t>1</t>
    </r>
    <r>
      <rPr>
        <sz val="10"/>
        <rFont val="Times New Roman"/>
        <family val="1"/>
        <charset val="238"/>
      </rPr>
      <t xml:space="preserve"> медичних установ та закладів</t>
    </r>
  </si>
  <si>
    <t>7324</t>
  </si>
  <si>
    <r>
      <rPr>
        <sz val="10"/>
        <rFont val="Times New Roman"/>
        <family val="1"/>
        <charset val="238"/>
      </rPr>
      <t>Будівництво</t>
    </r>
    <r>
      <rPr>
        <vertAlign val="superscript"/>
        <sz val="10"/>
        <rFont val="Times New Roman"/>
        <family val="1"/>
        <charset val="238"/>
      </rPr>
      <t>1</t>
    </r>
    <r>
      <rPr>
        <sz val="10"/>
        <rFont val="Times New Roman"/>
        <family val="1"/>
        <charset val="238"/>
      </rPr>
      <t xml:space="preserve"> установ та закладів культури</t>
    </r>
  </si>
  <si>
    <t>0117325</t>
  </si>
  <si>
    <t>7325</t>
  </si>
  <si>
    <r>
      <rPr>
        <sz val="10"/>
        <rFont val="Times New Roman"/>
        <family val="1"/>
        <charset val="238"/>
      </rPr>
      <t>Будівництво</t>
    </r>
    <r>
      <rPr>
        <vertAlign val="superscript"/>
        <sz val="10"/>
        <rFont val="Times New Roman"/>
        <family val="1"/>
        <charset val="238"/>
      </rPr>
      <t>1</t>
    </r>
    <r>
      <rPr>
        <sz val="10"/>
        <rFont val="Times New Roman"/>
        <family val="1"/>
        <charset val="238"/>
      </rPr>
      <t xml:space="preserve"> споруд, установ та закладів фізичної культури і спорту</t>
    </r>
  </si>
  <si>
    <t>7330</t>
  </si>
  <si>
    <r>
      <rPr>
        <sz val="10"/>
        <rFont val="Times New Roman"/>
        <family val="1"/>
        <charset val="238"/>
      </rPr>
      <t>Будівництво</t>
    </r>
    <r>
      <rPr>
        <vertAlign val="superscript"/>
        <sz val="10"/>
        <rFont val="Times New Roman"/>
        <family val="1"/>
        <charset val="238"/>
      </rPr>
      <t>1</t>
    </r>
    <r>
      <rPr>
        <sz val="10"/>
        <rFont val="Times New Roman"/>
        <family val="1"/>
        <charset val="238"/>
      </rPr>
      <t xml:space="preserve"> інших об'єктів комунальної власності</t>
    </r>
  </si>
  <si>
    <t>0117350</t>
  </si>
  <si>
    <t>7350</t>
  </si>
  <si>
    <t>Розроблення схем планування та забудови територій (містобудівної документації)</t>
  </si>
  <si>
    <t>0117363</t>
  </si>
  <si>
    <t>7363</t>
  </si>
  <si>
    <t>0490</t>
  </si>
  <si>
    <t>Виконання інвестиційних проектів в рамках здійснення заходів щодо соціально-економічного розвитку окремих територій</t>
  </si>
  <si>
    <t>0117370</t>
  </si>
  <si>
    <t>7370</t>
  </si>
  <si>
    <t>Реалізація інших заходів щодо соціально-економічного розвитку територій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</si>
  <si>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</si>
  <si>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</si>
  <si>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</si>
  <si>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0117540</t>
  </si>
  <si>
    <t>7540</t>
  </si>
  <si>
    <t>0460</t>
  </si>
  <si>
    <t>Реалізація заходів, спрямованих на підвищення доступності широкосмугового доступу до Інтернету в сільській місцевості</t>
  </si>
  <si>
    <t>0117650</t>
  </si>
  <si>
    <t>7650</t>
  </si>
  <si>
    <t>Проведення експертної грошової оцінки земельної ділянки чи права на неї</t>
  </si>
  <si>
    <t>0117670</t>
  </si>
  <si>
    <t>7670</t>
  </si>
  <si>
    <t>Внески до статутного капіталу суб'єктів господарювання</t>
  </si>
  <si>
    <t>0117680</t>
  </si>
  <si>
    <t>7680</t>
  </si>
  <si>
    <t>Членські внески до асоціацій органів місцевого самоврядування</t>
  </si>
  <si>
    <t>7693</t>
  </si>
  <si>
    <t>Інші заходи, пов'язані з економічною діяльністю </t>
  </si>
  <si>
    <t>0118110</t>
  </si>
  <si>
    <t>8110</t>
  </si>
  <si>
    <t>0320</t>
  </si>
  <si>
    <t>Заходи із запобігання та лiквiдацiї надзвичайних ситуацiй та наслiдкiв стихійного лиха</t>
  </si>
  <si>
    <t>8130</t>
  </si>
  <si>
    <t>Забезпечення діяльності місцевої пожежної охорони</t>
  </si>
  <si>
    <t>0118240</t>
  </si>
  <si>
    <t>8240</t>
  </si>
  <si>
    <t>0380</t>
  </si>
  <si>
    <t>Заходи та роботи з територіальної оборони</t>
  </si>
  <si>
    <t>Заходи та роботи з територіальної оборони (за рахунок вільного залишку освітньої субвенції станом на 01.01.2022)</t>
  </si>
  <si>
    <t>0118311</t>
  </si>
  <si>
    <t>8311</t>
  </si>
  <si>
    <t>0511</t>
  </si>
  <si>
    <t>Охорона та раціональне використання природних ресурсів</t>
  </si>
  <si>
    <t>0120180</t>
  </si>
  <si>
    <t>0126020</t>
  </si>
  <si>
    <t>7322</t>
  </si>
  <si>
    <t xml:space="preserve"> Будівництво медичних установ та закладів</t>
  </si>
  <si>
    <t>0128742</t>
  </si>
  <si>
    <t>8742</t>
  </si>
  <si>
    <t>Заходи із запобігання та ліквідації наслідків надзвичайної ситуації в каналізаційній системі за рахунок коштів резервного фонду місцевого бюджету</t>
  </si>
  <si>
    <t>0132111</t>
  </si>
  <si>
    <t>0132152</t>
  </si>
  <si>
    <t>0136030</t>
  </si>
  <si>
    <t>0137322</t>
  </si>
  <si>
    <t>0600000</t>
  </si>
  <si>
    <t>Управління освіти Курахівської міської ради</t>
  </si>
  <si>
    <t>0610000</t>
  </si>
  <si>
    <t>0610160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</si>
  <si>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</si>
  <si>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</si>
  <si>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0611010</t>
  </si>
  <si>
    <t>1010</t>
  </si>
  <si>
    <t>0910</t>
  </si>
  <si>
    <t>Надання дошкільної освіти</t>
  </si>
  <si>
    <t>0611021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</si>
  <si>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</si>
  <si>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</si>
  <si>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</si>
  <si>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0611031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</si>
  <si>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</si>
  <si>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</si>
  <si>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0611061</t>
  </si>
  <si>
    <t>1061</t>
  </si>
  <si>
    <t>Надання загальної середньої освіти закладами загальної середньої освіти</t>
  </si>
  <si>
    <t>0611070</t>
  </si>
  <si>
    <t>1070</t>
  </si>
  <si>
    <t>0960</t>
  </si>
  <si>
    <t>Надання позашкільної освіти закладами позашкільної освіти, заходи із позашкільної роботи з дітьми</t>
  </si>
  <si>
    <t>0611120</t>
  </si>
  <si>
    <t>1120</t>
  </si>
  <si>
    <t>0950</t>
  </si>
  <si>
    <t>Підвищення кваліфікації, перепідготовка кадрів закладами післядипломної освіти</t>
  </si>
  <si>
    <t>0611142</t>
  </si>
  <si>
    <t>1142</t>
  </si>
  <si>
    <t>0990</t>
  </si>
  <si>
    <t>Інші програми та заходи у сфері освіти</t>
  </si>
  <si>
    <t>0611160</t>
  </si>
  <si>
    <t>1160</t>
  </si>
  <si>
    <t>Забезпечення діяльності центрів професійного розвитку педагогічних працівників</t>
  </si>
  <si>
    <t>0611171</t>
  </si>
  <si>
    <t>1171</t>
  </si>
  <si>
    <t>Співфінансування заходів, що реалізуються за рахунок субвенції з державного бюджету місцевим бюджетам на реалізацію програми "Спроможна школа для кращих результатів"</t>
  </si>
  <si>
    <t>0611172</t>
  </si>
  <si>
    <t>1172</t>
  </si>
  <si>
    <t>Виконання заходів в рамках реалізації програми "Спроможна школа для кращих результатів" за рахунок субвенції з державного бюджету місцевим бюджетам</t>
  </si>
  <si>
    <t>0611181</t>
  </si>
  <si>
    <t>1181</t>
  </si>
  <si>
    <t>Співфінансування заходів, що реалізуються за рахунок субвенції з державного бюджету місцевим бюджетам на забезпечення якісної, сучасної та доступної загальної середньої освіти "Нова українська школа"</t>
  </si>
  <si>
    <t>0611182</t>
  </si>
  <si>
    <t>1182</t>
  </si>
  <si>
    <t>Виконання заходів, спрямованих на забезпечення якісної, сучасної та доступної загальної середньої освіти "Нова українська школа" за рахунок субвенції з державного бюджету місцевим бюджетам</t>
  </si>
  <si>
    <t>0611200</t>
  </si>
  <si>
    <t>1200</t>
  </si>
  <si>
    <t>Надання освіти за рахунок субвенції з державного бюджету місцевим бюджету на надання державної підтримки особам з особливими освітніми потребами</t>
  </si>
  <si>
    <t>0617321</t>
  </si>
  <si>
    <t>0631031</t>
  </si>
  <si>
    <t>0800000</t>
  </si>
  <si>
    <t>Управління соціального захисту населення Курахівської міської ради</t>
  </si>
  <si>
    <t>0810000</t>
  </si>
  <si>
    <t>0810160</t>
  </si>
  <si>
    <t>0813031</t>
  </si>
  <si>
    <t>3031</t>
  </si>
  <si>
    <t>Надання інших пільг окремим категоріям громадян відповідно до законодавства</t>
  </si>
  <si>
    <t>0813032</t>
  </si>
  <si>
    <t>3032</t>
  </si>
  <si>
    <t>Надання пільг окремим категоріям громадян з оплати послуг зв'язку</t>
  </si>
  <si>
    <t>0813033</t>
  </si>
  <si>
    <t>3033</t>
  </si>
  <si>
    <t>0813050</t>
  </si>
  <si>
    <t>3050</t>
  </si>
  <si>
    <t>Пільгове медичне обслуговування осіб, які постраждали внаслідок Чорнобильської катастрофи</t>
  </si>
  <si>
    <t>0813090</t>
  </si>
  <si>
    <t>3090</t>
  </si>
  <si>
    <t>Видатки на поховання учасників бойових дій та осіб з інвалідністю внаслідок війни</t>
  </si>
  <si>
    <t>0813104</t>
  </si>
  <si>
    <t>3104</t>
  </si>
  <si>
    <t>1020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</si>
  <si>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</si>
  <si>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3121</t>
  </si>
  <si>
    <t>0813105</t>
  </si>
  <si>
    <t>3105</t>
  </si>
  <si>
    <t>Надання реабілітаційних послуг особам з інвалідністю та дітям з інвалідністю</t>
  </si>
  <si>
    <t>0813140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</si>
  <si>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</si>
  <si>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</si>
  <si>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</si>
  <si>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</si>
  <si>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</si>
  <si>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0813171</t>
  </si>
  <si>
    <t>3171</t>
  </si>
  <si>
    <t>Компенсаційні виплати особам з інвалідністю на бензин, ремонт, технічне обслуговування автомобілів, мотоколясок і на транспортне обслуговування</t>
  </si>
  <si>
    <t>0813172</t>
  </si>
  <si>
    <t>3172</t>
  </si>
  <si>
    <t>0813180</t>
  </si>
  <si>
    <t>3180</t>
  </si>
  <si>
    <t>1060</t>
  </si>
  <si>
    <t>Надання пільг населенню (крім ветеранів війни і праці, військової служби, огранів внутрішніх справ та громадян, які постраждали внаслідок Чорнобильської катастрофи) на оплату житлово-комунальних послуг</t>
  </si>
  <si>
    <t>0813242</t>
  </si>
  <si>
    <t>0823105</t>
  </si>
  <si>
    <t>0823192</t>
  </si>
  <si>
    <t>0827323</t>
  </si>
  <si>
    <t>7323</t>
  </si>
  <si>
    <t>Будівництво  установ та закладів соціальної сфери</t>
  </si>
  <si>
    <t>0833192</t>
  </si>
  <si>
    <t>0910000</t>
  </si>
  <si>
    <t>Служба у справах дітей Курахівської міської ради</t>
  </si>
  <si>
    <t>0910160</t>
  </si>
  <si>
    <t>0913111</t>
  </si>
  <si>
    <t>0913112</t>
  </si>
  <si>
    <t>3112</t>
  </si>
  <si>
    <t>Заходи державної політики з питань дітей та їх соціального захисту</t>
  </si>
  <si>
    <t>1000000</t>
  </si>
  <si>
    <t>Управління культури, молоді, спорту, туризму та інформаційної діяльності Курахівської міської  ради</t>
  </si>
  <si>
    <t>1010000</t>
  </si>
  <si>
    <t>1010160</t>
  </si>
  <si>
    <t>1014030</t>
  </si>
  <si>
    <t>4030</t>
  </si>
  <si>
    <t>0824</t>
  </si>
  <si>
    <t>Забезпечення діяльності бібліотек</t>
  </si>
  <si>
    <t>1014060</t>
  </si>
  <si>
    <t>4060</t>
  </si>
  <si>
    <t>0828</t>
  </si>
  <si>
    <t>Забезпечення діяльності палаців і будинків культури, клубів, центрів дозвілля та інших  клубних закладів</t>
  </si>
  <si>
    <t>1014082</t>
  </si>
  <si>
    <t>4082</t>
  </si>
  <si>
    <t>0829</t>
  </si>
  <si>
    <t>Інші заходи в галузі культури і мистецтва</t>
  </si>
  <si>
    <t>1021080</t>
  </si>
  <si>
    <t>1080</t>
  </si>
  <si>
    <t>Надання спеціальної освіти мистецькими школами</t>
  </si>
  <si>
    <t>5031</t>
  </si>
  <si>
    <t>0810</t>
  </si>
  <si>
    <t>Утримання та навчально-тренувальна робота комунальних дитячо-юнацьких спортивних шкіл</t>
  </si>
  <si>
    <t>1015041</t>
  </si>
  <si>
    <t>5041</t>
  </si>
  <si>
    <t>Утримання та фінансова підтримка спортивних споруд</t>
  </si>
  <si>
    <t>1015061</t>
  </si>
  <si>
    <t>5061</t>
  </si>
  <si>
    <t>Забезпечення діяльності місцевих центрів фізичного здоровья населення "Спорт для всіх" та проведення фізкультурно-масових заходів серед населення регіону</t>
  </si>
  <si>
    <t>3700000</t>
  </si>
  <si>
    <t>Фінансове управління Курахівської міської ради</t>
  </si>
  <si>
    <t>3710000</t>
  </si>
  <si>
    <t>3710160</t>
  </si>
  <si>
    <t>8710</t>
  </si>
  <si>
    <t>Резервний фонд місцевого бюджету</t>
  </si>
  <si>
    <t>3719150</t>
  </si>
  <si>
    <t>9150</t>
  </si>
  <si>
    <t>Інші дотації з місцевого бюджету</t>
  </si>
  <si>
    <t>3719310</t>
  </si>
  <si>
    <t>9310</t>
  </si>
  <si>
    <t>Субвенція з місцевого бюджету на здійснення переданих видатків у сфері освіти за рахунок коштів освітньої субвенції</t>
  </si>
  <si>
    <t>3719770</t>
  </si>
  <si>
    <t>3719800</t>
  </si>
  <si>
    <t>Субвенція з місцевого бюджету державному бюджету на виконання програм соціально-економічного розвитку територій</t>
  </si>
  <si>
    <t>Курахівська міська військова адміністрація Покровського району Донецької області</t>
  </si>
  <si>
    <t>Видатки, пов'язані з наданням підтримки внутрішньо переміщеним та/або евакуйованим особам у зв'язку із введенням воєнного стану</t>
  </si>
  <si>
    <t>Інші заходи у сфері соціального захисту і соціального забезпеченняІнші заходи у сфері соціального захисту і соціального забезпечення</t>
  </si>
  <si>
    <t>Заходи із запобігання та ліквідації надзвичайних ситуацій та наслідків стихійного лиха</t>
  </si>
  <si>
    <t>0640</t>
  </si>
  <si>
    <t>Заходи із запобігання та ліквідації наслідків надзвичайної ситуації в системах забезпечення населення питною водою за рахунок коштів резервного фонду місцевого бюджету</t>
  </si>
  <si>
    <t>УСЬОГО</t>
  </si>
  <si>
    <t>1. Показники міжбюджетних трансфертів з інших бюджетів</t>
  </si>
  <si>
    <t>Код Класифікації доходу бюджету/Код бюджету</t>
  </si>
  <si>
    <t>Найменування трансферту/Найменування бюджету - надавача міжбюджетного трансферту</t>
  </si>
  <si>
    <t>І. Трансферти до загального фонду бюджету</t>
  </si>
  <si>
    <t>Державний бюджет України</t>
  </si>
  <si>
    <t>Субвенція з державного бюджету місцевим бюджетам на реалізацію заходів, спрямованих на підвищення доступності широкосмугового доступу до Інтернету в сільській місцевості</t>
  </si>
  <si>
    <t>Субвенція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</si>
  <si>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05100000000</t>
  </si>
  <si>
    <t>Обласний бюджет</t>
  </si>
  <si>
    <t>41051400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</si>
  <si>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</si>
  <si>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41051700</t>
  </si>
  <si>
    <t>Субвенція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</si>
  <si>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0510000000</t>
  </si>
  <si>
    <t>Субвенція з обласного бюджету на компенсацію видатків за надання пільг на оплату житлово-комунальних послуг особам з інвалідністю по зору 1 та 2 груп, а також дітям з інвалідністю по зору</t>
  </si>
  <si>
    <t>Субвенція з обласного бюджету на надання щомісячної допомоги здобувачам освіти закладів професійної (професійно-технічної) освіти, закладів фахової передвищої освіти, закладів вищої освіти з числа дітей-сиріт та дітей, позбавлених батьківського піклування, які перебувають на повному державному забезпеченні</t>
  </si>
  <si>
    <t>Субвенція з обласного бюджету на відшкодування вартості путівки до дитячого закладу оздоровлення та відпочинку для оздоровлення дітей, які потребують особливої соціальної уваги та підтримки, та дітей, які виховуються в сім'ях з дітьми</t>
  </si>
  <si>
    <t>05308200000</t>
  </si>
  <si>
    <t>Бюджет Покровського району</t>
  </si>
  <si>
    <t>05540000000</t>
  </si>
  <si>
    <t>Бюджет Селидівської міської територіальної громади</t>
  </si>
  <si>
    <t>ІІ. Трансферти до спеціального фонду бюджету</t>
  </si>
  <si>
    <t>Субвенція з обласного бюджету для придбання на вторинному ринку впорядкованого для постійного проживання житла для дітей сиріт та дітей, позбавлених батьківського піклування, та осіб з їх числа</t>
  </si>
  <si>
    <t>Х</t>
  </si>
  <si>
    <t>УСЬОГО за розділами І, ІІ,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</si>
  <si>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</si>
  <si>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</si>
  <si>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</si>
  <si>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 Програмної класифікації видатків та кредитування місцевого бюджету/Код бюджету</t>
  </si>
  <si>
    <t>Найменування трансферту/Найменування бюджету - отримувача міжбюджетного трансферту</t>
  </si>
  <si>
    <t>І. Трансферти із загального фонду бюджету</t>
  </si>
  <si>
    <t>Обласний бюджет Донецької області</t>
  </si>
  <si>
    <t>Районний бюджет Покровського району</t>
  </si>
  <si>
    <t>Субвенція з місцевого бюджету державному бюджету на виконання програм соціально-економічного розвитку регіонів</t>
  </si>
  <si>
    <t>ІІ. Трансферти із спеціального фонду бюджету</t>
  </si>
  <si>
    <t>Додаток 5</t>
  </si>
  <si>
    <t>до рішення Курахівської міської ради</t>
  </si>
  <si>
    <r>
      <rPr>
        <sz val="12"/>
        <rFont val="Times New Roman"/>
        <family val="1"/>
        <charset val="238"/>
      </rPr>
      <t xml:space="preserve">від </t>
    </r>
    <r>
      <rPr>
        <i/>
        <u/>
        <sz val="12"/>
        <rFont val="Times New Roman"/>
        <family val="1"/>
        <charset val="238"/>
      </rPr>
      <t xml:space="preserve">  24.12.2021  </t>
    </r>
    <r>
      <rPr>
        <sz val="12"/>
        <rFont val="Times New Roman"/>
        <family val="1"/>
        <charset val="238"/>
      </rPr>
      <t xml:space="preserve"> № </t>
    </r>
    <r>
      <rPr>
        <i/>
        <u/>
        <sz val="12"/>
        <rFont val="Times New Roman"/>
        <family val="1"/>
        <charset val="238"/>
      </rPr>
      <t xml:space="preserve">  VIІI/25-13    </t>
    </r>
  </si>
  <si>
    <t xml:space="preserve"> </t>
  </si>
  <si>
    <r>
      <rPr>
        <sz val="12"/>
        <rFont val="Times New Roman"/>
        <family val="1"/>
        <charset val="238"/>
      </rPr>
      <t xml:space="preserve">від </t>
    </r>
    <r>
      <rPr>
        <i/>
        <u/>
        <sz val="12"/>
        <rFont val="Times New Roman"/>
        <family val="1"/>
        <charset val="238"/>
      </rPr>
      <t xml:space="preserve">  04.08.2022 </t>
    </r>
    <r>
      <rPr>
        <sz val="12"/>
        <rFont val="Times New Roman"/>
        <family val="1"/>
        <charset val="238"/>
      </rPr>
      <t xml:space="preserve"> №</t>
    </r>
    <r>
      <rPr>
        <i/>
        <u/>
        <sz val="12"/>
        <rFont val="Times New Roman"/>
        <family val="1"/>
        <charset val="238"/>
      </rPr>
      <t xml:space="preserve"> 23-р/МВА</t>
    </r>
    <r>
      <rPr>
        <sz val="12"/>
        <rFont val="Times New Roman"/>
        <family val="1"/>
        <charset val="238"/>
      </rPr>
      <t>)</t>
    </r>
  </si>
  <si>
    <t>ОБСЯГИ</t>
  </si>
  <si>
    <t>капітальних вкладень бюджету у розрізі інвестиційних проектів у 2022 році</t>
  </si>
  <si>
    <t>Найменування інвестиційного проекту</t>
  </si>
  <si>
    <t>Загальний період реалізації проекту,  (рік початку і завершення)</t>
  </si>
  <si>
    <t>Загальна вартість проекту, гривень</t>
  </si>
  <si>
    <t>Обсяг капітальних вкладень місцевого бюджету всього, гривень</t>
  </si>
  <si>
    <t>Обсяг капітальних вкладень місцевого бюджету у 2022 році, гривень</t>
  </si>
  <si>
    <t>Очікуваний рівень  готовності проекту  на кінець 2022 року, %</t>
  </si>
  <si>
    <t>Проект реконструкції стадіону</t>
  </si>
  <si>
    <t>Будівництво футбольного поля зі штучним покриттям по вул. Мечникова в м. Курахове Покровського району Донецької області</t>
  </si>
  <si>
    <t>2019-2022</t>
  </si>
  <si>
    <t>Будівництво 1 медичних установ та закладів</t>
  </si>
  <si>
    <t>Виготовлення проєктно-кошторисної документації  та проведення експертизи на проведення робіт з реконструкції будівлі дитячої консультації, за адресою: Донецька область, Покровський район, м. Гірник, вул. Свободи, 25</t>
  </si>
  <si>
    <t>Реконструкція приміщень закладу загальної середньої освіти І-ІІІ ступенів № 1 Курахівської міської ради Донецької області з метою розміщення їдальні та харчоблоку за адресою: Донецька область, Покровський район, м. Курахове, вул. Пушкіна, буд. 17</t>
  </si>
  <si>
    <t>2021-2022</t>
  </si>
  <si>
    <t>Будівництво 1 установ та закладів соціальної сфери</t>
  </si>
  <si>
    <t>Виготовлення проєктно-кошторисної документації  та проведення експертизи на проведення робіт з реконструкції будівлі Відділення стаціонарного догляду для постійного проживання, за адресою: Донецька обл., Покровський р-н., м.Гірник, пров.Степний, буд1</t>
  </si>
  <si>
    <t>РОЗПОДІЛ</t>
  </si>
  <si>
    <t>Найменування місцевої/регіональної програми</t>
  </si>
  <si>
    <t>Дата і номер документа, яким затверджено місцеву/регіональну програму</t>
  </si>
  <si>
    <t>Проект Програми економічного і соціального  розвитку Курахівської міської територіальної громади на 2023 рік</t>
  </si>
  <si>
    <t>Програма економічного і соціального  розвитку Курахівської міської територіальної громади на 2022 рік</t>
  </si>
  <si>
    <t>Програма місцевих стимулів для залучення фахівців та молодих спеціалістів у галузі охорони здоров'я на 2021-2025 роки</t>
  </si>
  <si>
    <t>Програма забезпечення мобілізаційної підготовки та оборонної роботи на території Курахівської міської територіальної громади на 2021-2023 роки</t>
  </si>
  <si>
    <t>Програма національного спротиву на території Курахівської міської територіальної громади на 2022-2023 роки</t>
  </si>
  <si>
    <t>Програма національного спротиву на території Курахівської міської територіальної громади на 2022-2023 роки (зі змінами)</t>
  </si>
  <si>
    <t>01.08.2022 № 18-р/МВА</t>
  </si>
  <si>
    <t>Начальник Фінансового управління</t>
  </si>
  <si>
    <t>7 ДПРЗ ГУ ДСНС України в Донецькій області на придбання крана-маніпулятора</t>
  </si>
  <si>
    <t>Субвенція обласному бюджету на оплату комунальних послуг та енергоносіїв КНП "Курахівська міська лікарня"</t>
  </si>
  <si>
    <t>Податок на доходи фізичних осіб із доходів спеціалістів резидента Дія Сіті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</si>
  <si>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зв'язку з повномасштабною збройною агресією Російської Федерації</t>
  </si>
  <si>
    <t xml:space="preserve">13 ДПРЗ ГУ ДСНС України у Донецькій області на придбання причепу для перевезення генератору потужністю до 300 кВт </t>
  </si>
  <si>
    <t>Субвенція обласному бюджету на надання фінансової підтримки КП "Компанія "Вода Донбасу" для забезпечення здійснення витрат із заробітної плати та нарахувань на неї у 2024 році</t>
  </si>
  <si>
    <t>Субвенція обласному бюджету для надання фінансової підтримки КНП "Курахівська міська лікарня" відповідно до підпункту "д" пункту 3 частини першої статті 90 Бюджетного Кодексу України</t>
  </si>
  <si>
    <t>0126013</t>
  </si>
  <si>
    <t>0126030</t>
  </si>
  <si>
    <t>0146030</t>
  </si>
  <si>
    <t>0127693</t>
  </si>
  <si>
    <t>0128110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</si>
  <si>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</si>
  <si>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 xml:space="preserve">Заходи та роботи з мобілізаційної підготовки місцевого значення
</t>
  </si>
  <si>
    <t>Надходження внаслідок продажу/пред'явлення цінних паперів</t>
  </si>
  <si>
    <t>Про затвердження Програми розвитку житлово-комунального господарства та благоустрою Курахівської міської територіальної громади на 2024 рік</t>
  </si>
  <si>
    <t xml:space="preserve">07.12.2023        № 705-р/МВА </t>
  </si>
  <si>
    <t xml:space="preserve">28.11.2023      № 678-р/МВА </t>
  </si>
  <si>
    <t>Програма соціального захисту населення Курахівської міської територіальної громади на 2024 рік</t>
  </si>
  <si>
    <t>Програма розвитку житлово-комунального господарства та благоустрою Курахівської міської територіальної громади на 2024 рік</t>
  </si>
  <si>
    <t>Програма розвитку та підтримки закладів охорони здоров’я в Курахівській міській територіальній громаді на 2024 рік</t>
  </si>
  <si>
    <t>Про затвердження Програми розвитку освіти Курахівської міської територіальної громади на 2024 рік</t>
  </si>
  <si>
    <t>Програми економічного і соціального  розвитку Курахівської міської територіальної громади на 2024 рік</t>
  </si>
  <si>
    <t>07.12.2023    № 708-р/МВА</t>
  </si>
  <si>
    <t>Програма забезпечення життєдіяльності населення м. Гірник, смт. Курахівка та Гостре у період воєнного стану шляхом вирішення питання водопостачання для задоволення господарсько-побутових потреб на 2023-2024 роки (із змінами та доповненнями)</t>
  </si>
  <si>
    <t>14.08.2023 № 418-р/МВА</t>
  </si>
  <si>
    <r>
      <t xml:space="preserve">Програма </t>
    </r>
    <r>
      <rPr>
        <sz val="10"/>
        <color rgb="FF000000"/>
        <rFont val="Times New Roman"/>
        <family val="1"/>
        <charset val="204"/>
      </rPr>
      <t>забезпечення життєдіяльності населення м. Курахове, у період воєнного стану шляхом вирішення питання питного водопостачання на 2024 рік</t>
    </r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</si>
  <si>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</si>
  <si>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 xml:space="preserve">від  22.12.2023   № 744-р/МВА  </t>
  </si>
  <si>
    <t>0118220</t>
  </si>
  <si>
    <t>8220</t>
  </si>
  <si>
    <t>Заходи та роботи з мобілізаційної підготовки місцевого значення</t>
  </si>
  <si>
    <t>0126090</t>
  </si>
  <si>
    <t>6090</t>
  </si>
  <si>
    <t>Інша діяльність у сфері житлово-комунального господарства</t>
  </si>
  <si>
    <t>0813191</t>
  </si>
  <si>
    <t xml:space="preserve"> Інші видатки на соціальний захист ветеранів війни та праці</t>
  </si>
  <si>
    <t>3191</t>
  </si>
  <si>
    <t xml:space="preserve">     </t>
  </si>
  <si>
    <t>витрат місцевого бюджету на реалізацію місцевих/регіональних програм у 2025 році</t>
  </si>
  <si>
    <t xml:space="preserve">Програма національного спротиву на території Курахівської міської територіальної громади на 2025 рік </t>
  </si>
  <si>
    <t>№ 724-р/МВА від 05.12.2024</t>
  </si>
  <si>
    <t>від ________________№_________</t>
  </si>
  <si>
    <t>Доходи місцевого бюджету на 2026 рік</t>
  </si>
  <si>
    <t>(грн)</t>
  </si>
  <si>
    <t>0823121</t>
  </si>
  <si>
    <t>0823242</t>
  </si>
  <si>
    <t>3131</t>
  </si>
  <si>
    <t>3134</t>
  </si>
  <si>
    <t>5062</t>
  </si>
  <si>
    <t xml:space="preserve">Програма економічного і соціального розвитку Курахівської міської територіальної громади на 2026 рік </t>
  </si>
  <si>
    <t xml:space="preserve">проєкт </t>
  </si>
  <si>
    <t xml:space="preserve">Програма підтримки закладів охорони здоров’я в Курахівській міській територіальній громаді на 2026 рік </t>
  </si>
  <si>
    <t>Програма підтримки комунального підприємства «Міська служба єдиного замовника» Курахівської міської ради» на 2026-2028 роки</t>
  </si>
  <si>
    <t>Розподіл видатків місцевого бюджету на 2026 рік</t>
  </si>
  <si>
    <t>Міжбюджетні трансферти на 2026 рік</t>
  </si>
  <si>
    <t>Псер</t>
  </si>
  <si>
    <t>МСЕЗ</t>
  </si>
  <si>
    <t>ПЕРВИЧКА</t>
  </si>
  <si>
    <t>до  розпорядження начальника</t>
  </si>
  <si>
    <t>Субвенція з обласного бюджету на надання матеріальної допомоги членам сімей загиблих (померлих) Захисників та Захисниць України, у тому числі тим, які мають задеклароване/зареєстроване місце проживання (перебування) на
території Донецької області та перемістилися (евакуювалися) за її межі</t>
  </si>
  <si>
    <t xml:space="preserve">Субвенція з обласного бюджету на виконання окремих державних програм соціального захисту населення: пільгове медичне обслуговування осіб, які постраждали внаслідок Чорнобильської катастрофи; поховання учасників бойових
дій та осіб з інвалідністю внаслідок війни; компенсаційні виплати особам з інвалідністю на бензин, ремонт, технічне обслуговування автомобілів, мотоколясок і на транспортне обслуговування; встановлення телефонів особам з інвалідністю I і II груп </t>
  </si>
  <si>
    <t>Субвенція з обласного бюджету на надання матеріальної допомоги постраждалим внаслідок Чорнобильської катастрофи, у тому числі тим, які мають задеклароване/зареєстроване місце проживання (перебування) на території Донецької області та перемістились (евакуювались) за її межі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</si>
  <si>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</si>
  <si>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</si>
  <si>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</si>
  <si>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Субвенція з обласного бюджету на надання щомісячної матеріальної допомоги дітям, які мають статус члена сім'ї загиблого (померлого) Захисника чи Захисниці України, військовослужбовців України, захоплених у полон, осіб, зниклих безвісти за особливих обставин під час проходження військової служби, у тому числі тим, які мають задеклароване/зареєстроване місце проживання (перебування) на території
Донецької області та перемістилися (евакуювалися) за її межі</t>
  </si>
  <si>
    <t>41040400</t>
  </si>
  <si>
    <t>соц.</t>
  </si>
  <si>
    <t>ветеран</t>
  </si>
  <si>
    <t>Програма соціального захисту та підтримки мешканців Курахівської міської територіальної громади, в тому числі внутрішньо переміщених осіб, на 2026 рік</t>
  </si>
  <si>
    <t>розпорядження № 38-р/МВА від 12.02.2026</t>
  </si>
  <si>
    <t>Програма підтримки ветеранів війни, Захисників і Захисниць України, членів їхніх сімей, членів сімей загиблих (померлих) ветеранів війни, членів сімей загиблих (померлих) Захисників і Захисниць України на 2026 рік</t>
  </si>
  <si>
    <t>розпорядження № 39-р/МВА від 12.02.2026</t>
  </si>
  <si>
    <r>
      <rPr>
        <u/>
        <sz val="12"/>
        <rFont val="Times New Roman"/>
        <family val="1"/>
        <charset val="204"/>
      </rPr>
      <t>24.12.2025</t>
    </r>
    <r>
      <rPr>
        <sz val="12"/>
        <rFont val="Times New Roman"/>
        <family val="1"/>
        <charset val="204"/>
      </rPr>
      <t xml:space="preserve"> № </t>
    </r>
    <r>
      <rPr>
        <u/>
        <sz val="12"/>
        <rFont val="Times New Roman"/>
        <family val="1"/>
        <charset val="204"/>
      </rPr>
      <t>420-р/МВА</t>
    </r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</si>
  <si>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</si>
  <si>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</si>
  <si>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Фінансування місцевого бюджету на 2026 рік</t>
  </si>
  <si>
    <t>відділу № 14 філії державної установи «Центр пробації» в Миколаївській, Донецькій, Луганській та Херсонській областях на заправку картриджів, придбання канцелярського приладдя, веб-камер</t>
  </si>
  <si>
    <t>0530820000</t>
  </si>
  <si>
    <t>Районний бюджет Покровського району на забезпечення виконання районною державною адміністрацією, районною військовою адміністрацією заходу Програми економічного і соціального розвитку Покровського району на 2026 рік «Фінансування діяльності районної державної адміністрації згідно з чинним законодавством, у тому числі за рахунок трансфертів з бюджетів територіальних громад району»</t>
  </si>
  <si>
    <t xml:space="preserve">24.12.2025       № 419-р/МВА </t>
  </si>
  <si>
    <t>0611184</t>
  </si>
  <si>
    <t>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</si>
  <si>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</si>
  <si>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3114</t>
  </si>
  <si>
    <t>Забезпечення умов для догляду та виховання дітей і молоді в дитячих будинках сімейного типу, прийомних сім’ях та сім’ях патронатних вихователів</t>
  </si>
  <si>
    <t>Програма з утвердження української національної та громадянської ідентичності у Курахівській міській територіальній громаді на 2026-2028 роки</t>
  </si>
  <si>
    <t xml:space="preserve">26.03.2026       № 79-р/МВА </t>
  </si>
  <si>
    <t>0113114</t>
  </si>
  <si>
    <t>Програма підтримки дитячого будинку сімейного типу та прийомної сім’ї Курахівської міської територіальної громади на 2026-2028 роки</t>
  </si>
  <si>
    <t>15.05.2026 від 117-р/МВА</t>
  </si>
  <si>
    <t xml:space="preserve">від 19.05.2021 № VІІІ/10-55 </t>
  </si>
  <si>
    <t>Програма підтримки та розвитку обдарованих дітей та талановитої молоді на 2021-2027 роки (зі змінами)</t>
  </si>
  <si>
    <t>Субвенція з обласного бюджету на відшкодування вартості путівки до дитячого закладу оздоровлення та відпочинку для оздоровлення або відпочинку дітей, які потребують особливої соціальної уваги та підтримки, та дітей, які виховуються в сім’ях з дітьми, у тому числі тих, які мають задеклароване/зареєстроване місце проживання (перебування) на території Донецької області та перемістились евакуювались) за її межі</t>
  </si>
  <si>
    <t>Обласний бюджет Донецької області інша дотація  на здійснення заходів з оборони та захисту території області та інших невідкладних дій у період воєнного стану</t>
  </si>
  <si>
    <t>Програма оздоровлення та відпочинку дітей Курахівської міської територіальної громади на 2026 рік</t>
  </si>
  <si>
    <t xml:space="preserve">02.03.2026       № 54-р/МВА </t>
  </si>
  <si>
    <t>Субвенція з обласного бюджету на відшкодування вартості санаторно-курортного лікування окремих категорій ветеранів війни, визначених Законом України «Про статус ветеранів війни, гарантії їх соціального захисту», у тому числі тих, які мають
задеклароване/ зареєстроване місце проживання (перебування) на території
Донецької області та перемістились (евакуювались) за її межі</t>
  </si>
  <si>
    <t>0551600000</t>
  </si>
  <si>
    <t>X</t>
  </si>
  <si>
    <t>5010160</t>
  </si>
  <si>
    <t/>
  </si>
  <si>
    <t>5010000</t>
  </si>
  <si>
    <t>5000000</t>
  </si>
  <si>
    <t>9800</t>
  </si>
  <si>
    <t>9770</t>
  </si>
  <si>
    <t>Підтримка спорту вищих досягнень та організацій, які здійснюють фізкультурно-спортивну діяльність в регіоні</t>
  </si>
  <si>
    <t>1025062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</si>
  <si>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</si>
  <si>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>1025061</t>
  </si>
  <si>
    <t>Розвиток здібностей у дітей та молоді з фізичної культури та спорту комунальними дитячо- юнацькими спортивними школами</t>
  </si>
  <si>
    <t>1025031</t>
  </si>
  <si>
    <t>1021142</t>
  </si>
  <si>
    <t>Надання спеціалізованої освіти мистецькими школами</t>
  </si>
  <si>
    <t>Управління культури, молоді, спорту, туризму та інформаційної діяльності Курахівської міської ради</t>
  </si>
  <si>
    <t>1020000</t>
  </si>
  <si>
    <t>Забезпечення діяльності палаців i будинків культури, клубів, центрів дозвілля та iнших клубних закладів</t>
  </si>
  <si>
    <t>Інші видатки на соціальний захист ветеранів війни та праці</t>
  </si>
  <si>
    <t>1013191</t>
  </si>
  <si>
    <t>Здійснення заходів та реалізація проектів на виконання програм у сфері утвердження української національної та громадянської ідентичності</t>
  </si>
  <si>
    <t>1013134</t>
  </si>
  <si>
    <t>Здійснення заходів та реалізація проектів на виконання Державної цільової соціальної програми `Молодь України`</t>
  </si>
  <si>
    <t>1013131</t>
  </si>
  <si>
    <t>1011142</t>
  </si>
  <si>
    <t>Служба у справах дітей виконавчого комітету Курахівської міської ради</t>
  </si>
  <si>
    <t>0900000</t>
  </si>
  <si>
    <t>Інші заходи та заклади у сфері соціального захисту і соціального забезпечення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</si>
  <si>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</si>
  <si>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0820000</t>
  </si>
  <si>
    <t>Забезпечення умов для догляду та виховання дітей і молоді в дитячих будинках сімейного типу, прийомних сім`ях та сім`ях патронатних вихователів</t>
  </si>
  <si>
    <t>0813114</t>
  </si>
  <si>
    <t>0611600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</si>
  <si>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</si>
  <si>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</si>
  <si>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Курахiвська мiська рада</t>
  </si>
  <si>
    <t>0130000</t>
  </si>
  <si>
    <t>Інші заходи, пов`язані з економічною діяльністю</t>
  </si>
  <si>
    <t>0120000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</si>
  <si>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</si>
  <si>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РАЗОМ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</si>
  <si>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</si>
  <si>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видатків місцевого бюджету на 2026 рік</t>
  </si>
  <si>
    <t>Бюджет Великоновосілківської селищної територіальної громади на утримання Комунальної установи "Інклюзивно-ресурсний центр" Великоновосілківської селищної ради Донецької області" для проведення комплексної психолого-педагогічної оцінки розвитку дітей, які здобувають освіту в закладах освіти Курахівської міської ради</t>
  </si>
  <si>
    <t>розпорядження від 24.12.2025 № 419-р/МВА</t>
  </si>
  <si>
    <t>Програма економічного і соціального розвитку Курахівської міської територіальної громади на 2026 рік (зі змінами)</t>
  </si>
  <si>
    <t>рішення сесії від 19.05.2021 № VІІІ/10-55</t>
  </si>
  <si>
    <t>розпорядження від 12.02.2026 № 39-р/МВА</t>
  </si>
  <si>
    <t>Програма підтримки ветеранів війни, Захисників і Захисниць України, членів їхніх сімей, членів сімей загиблих (померлих) ветеранів війни, членів сімей загиблих (померлих) Захисників і Захисниць України на 2026 рік (зі змінами)</t>
  </si>
  <si>
    <t>розпорядження від 26.03.2026 № 79-р/МВА</t>
  </si>
  <si>
    <t>Програма з утвердження української національної та громадянської ідентичності у Курахівській міській територіальній громаді на 2026-2028 роки (зі змінами)</t>
  </si>
  <si>
    <t>розпорядження від 12.02.2026  № 38-р/МВА</t>
  </si>
  <si>
    <t>Програма соціального захисту та підтримки мешканців Курахівської міської територіальної громади, в тому числі внутрішньо переміщених осіб, на 2026 рік (зі змінами)</t>
  </si>
  <si>
    <t>розпорядження від 02.03.2026 № 54-р/МВА</t>
  </si>
  <si>
    <t>Програма оздоровлення та відпочинку дітей Курахівської міської територіальної громади на 2026 рік (зі змінами)</t>
  </si>
  <si>
    <t>розпорядження від 28.11.2025 № 323-р/МВА</t>
  </si>
  <si>
    <t>розпорядження від 24.11.2025 № 312-р/МВА</t>
  </si>
  <si>
    <t>'Програма підтримки комунального підприємства «Міська служба єдиного замовника» Курахівської міської ради» на 2026-2028 роки  (зі змінами)</t>
  </si>
  <si>
    <t>розпорядження від 15.05.2025 № 117-р/МВА</t>
  </si>
  <si>
    <t>Програма підтримки дитячого будинку сімейного типу та прийомної сім’ї Курахівської міської територіальної громади на 2026-2028 роки (зі змінами)</t>
  </si>
  <si>
    <t>Дата та номер документа, яким затверджено місцеву регіональну програму</t>
  </si>
  <si>
    <t>Найменування місцевої/ регіональної програми</t>
  </si>
  <si>
    <t>Розподіл витрат місцевого бюджету на реалізацію місцевих/регіональних програм у 2026 році</t>
  </si>
  <si>
    <t>Додаток 7</t>
  </si>
  <si>
    <t>Обласний бюджет Донецької області інші дотації з місцевого бюджету на здійснення заходів із соціального захисту та соціальної підтримки окремих категорій внутрішньо переміщених осіб громадами, території яких тимчасово окуповані Російською Федерацією</t>
  </si>
  <si>
    <t>Обласний бюджет Донецької області інші дотації з місцевого бюджету на здійснення заходів із надання соціальної допомоги дітям-сиротам та дітям, позбавлених батьківського піклування, громадами, території яких тимчасово окуповані Російською Федерацією</t>
  </si>
  <si>
    <t>Обласний бюджет Донецької області інші дотації з місцевого бюджету на здійснення заходів із соціальної допомоги дітям з територіальних громад, території яких тимчасово окуповані Російською Федерацією, у тому числі з виплати щомісячних творчих стипендій талановитим дітям-учням  мистецьких шкіл та забезпечення солодкими святковими подарунками на новорічноріздвяні заходи</t>
  </si>
  <si>
    <t>Обласний бюджет Донецької області інші дотації з місцевого бюджету на здійснення заходів з реалізації ветеранської політики громадами, території яких тимчасово окуповані Російською Федерацією</t>
  </si>
  <si>
    <t>Обласний бюджет Донецької області інші дотації з місцевого бюджету за рахунок коштів додаткової дотації з державного бюджету місцевим бюджетам відповідно до розпорядження Кабінету Міністрів України від 24.06.2026 № 618-р</t>
  </si>
  <si>
    <t>05.11.2025 № 292-р</t>
  </si>
  <si>
    <t>Програма інформатизації Курахівської міської територіальної громади Покровського району Донецької області на 2026-2028 роки (зі змінами)</t>
  </si>
  <si>
    <t>0613134</t>
  </si>
  <si>
    <t>'Програма підтримки закладів охорони здоров’я в Курахівській міській територіальній громаді на 2026 рік (зі змінами)</t>
  </si>
  <si>
    <r>
      <rPr>
        <u/>
        <sz val="12"/>
        <rFont val="Times New Roman"/>
        <family val="1"/>
        <charset val="204"/>
      </rPr>
      <t>25.08.2026</t>
    </r>
    <r>
      <rPr>
        <sz val="12"/>
        <rFont val="Times New Roman"/>
        <family val="1"/>
        <charset val="204"/>
      </rPr>
      <t xml:space="preserve"> №</t>
    </r>
    <r>
      <rPr>
        <u/>
        <sz val="12"/>
        <rFont val="Times New Roman"/>
        <family val="1"/>
        <charset val="204"/>
      </rPr>
      <t xml:space="preserve"> 206-р/МВА</t>
    </r>
    <r>
      <rPr>
        <sz val="12"/>
        <rFont val="Times New Roman"/>
        <family val="1"/>
        <charset val="204"/>
      </rPr>
      <t>)</t>
    </r>
  </si>
  <si>
    <r>
      <rPr>
        <u/>
        <sz val="12"/>
        <rFont val="Times New Roman"/>
        <family val="1"/>
        <charset val="204"/>
      </rPr>
      <t>09.09.2026</t>
    </r>
    <r>
      <rPr>
        <sz val="12"/>
        <rFont val="Times New Roman"/>
        <family val="1"/>
        <charset val="204"/>
      </rPr>
      <t xml:space="preserve"> № </t>
    </r>
    <r>
      <rPr>
        <u/>
        <sz val="12"/>
        <rFont val="Times New Roman"/>
        <family val="1"/>
        <charset val="204"/>
      </rPr>
      <t>220-р/МВА</t>
    </r>
    <r>
      <rPr>
        <sz val="12"/>
        <rFont val="Times New Roman"/>
        <family val="1"/>
        <charset val="204"/>
      </rPr>
      <t>)</t>
    </r>
  </si>
  <si>
    <t xml:space="preserve">Начальник бюджетного відділу - заступник начальника Фінансового управління </t>
  </si>
  <si>
    <t>Олександра ВЕЛИЧКО</t>
  </si>
  <si>
    <t xml:space="preserve">ХХХХХХХХ для закупівлі  безпілотних авіаційних комплексів, безпілотних літальних апаратів, FPV-дронів </t>
  </si>
  <si>
    <t>ХХХХХХХХ для закупівлі БпАК, безпілотних літальних апаратів, FPV-дронів</t>
  </si>
  <si>
    <r>
      <t xml:space="preserve">ХХХХХХХХХХХХХХ на придбання БПЛА та обладнання до них, засобів РЕБ та РЕР для ХХХХХХХХХХХХХХХХХХХХХХ, пально-мастильних матеріалів для службового транспорту, </t>
    </r>
    <r>
      <rPr>
        <sz val="12"/>
        <color theme="1"/>
        <rFont val="Times New Roman"/>
        <family val="1"/>
        <charset val="204"/>
      </rPr>
      <t xml:space="preserve"> оливи моторної для транспортних засобів ХХХХХХХХХХХХХХХХХХХХХХ</t>
    </r>
    <r>
      <rPr>
        <sz val="12"/>
        <color rgb="FFFF0000"/>
        <rFont val="Times New Roman"/>
        <family val="1"/>
        <charset val="204"/>
      </rPr>
      <t>,</t>
    </r>
    <r>
      <rPr>
        <sz val="12"/>
        <rFont val="Times New Roman"/>
        <family val="1"/>
        <charset val="204"/>
      </rPr>
      <t xml:space="preserve"> проведення поточного ремонту транспортних засобів ХХХХХХХХХХХХХХХХХХХХХХХХХХ; придбання портативних пристроїв, призначених для фізичного перехоплення та знерухомлення ворожих дронів Сіткомети; детекторів дронів, наземних роботизованих комплексів (НРК) та комплектуючих до них, БПЛА та комплектуючих до них, зарядних станцій, виносних антен і підсилювачів та комплектуючих до них, систем супутникового зв'язку Starlink, засобів РЕБ (РЕР) та комплектуючих до них, засоби ППО та комплектуючі до них для ХХХХХХХХХХХХХХХХХХХХХХХХХХХ</t>
    </r>
  </si>
  <si>
    <t>ХХХХХХХХ для закупівлі безпілотних авіаційних комплексів (БпАК), безпілотних літальних апаратів (БпЛА), наземних роботизованих комплексів (НРК) та комплектуючих до них</t>
  </si>
  <si>
    <t>ХХХХХХХХХХ для закупівлі розвідувальних та ударних БпЛА, БпАК різних типів та комплектуючих до них, FPV-дронів, наземних станцій (модулів) керування БпЛА, антен, матч (щогл) коаксіального кабелю, зарядних пристроїв для FPV, АКБ, до БпЛА</t>
  </si>
  <si>
    <t>ХХХХХХХХХХХХХХХХХХХХХХХХХХХХХХХ для придбання безпілотних літальних апаратів (квадрокоптерів, FPV-дронів) засобів радіоелектронної боротьби та їх складових частин, спеціальних технічних засобів, обладнання та інше військове майно</t>
  </si>
  <si>
    <t>ХХХХХХХХХ  для закупівлі БпАК, безпілотних літальних апаратів, FPV-дронів для ураження живої сили та техніки противника, засобів радіолокаційної розвідки</t>
  </si>
  <si>
    <t>ХХХХХХХХХХ для закупівлі наземних роботизованих комплексів (дистанційних керованих платформ) та їх складових частин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</si>
</sst>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,##0;\-#,##0;#,&quot;-&quot;"/>
    <numFmt numFmtId="166" formatCode="#,##0.00;\-#,##0.00;#,&quot;-&quot;"/>
  </numFmts>
  <fonts count="64">
    <font>
      <sz val="10"/>
      <name val="Arial Cyr"/>
      <charset val="238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8"/>
      <color rgb="FF003366"/>
      <name val="Cambria"/>
      <family val="2"/>
      <charset val="238"/>
    </font>
    <font>
      <b/>
      <sz val="11"/>
      <color rgb="FFFF9900"/>
      <name val="Calibri"/>
      <family val="2"/>
      <charset val="238"/>
    </font>
    <font>
      <sz val="10"/>
      <name val="Arial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993300"/>
      <name val="Calibri"/>
      <family val="2"/>
      <charset val="238"/>
    </font>
    <font>
      <sz val="11"/>
      <color rgb="FFFF0000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2"/>
      <name val="Times New Roman"/>
      <family val="1"/>
      <charset val="238"/>
    </font>
    <font>
      <i/>
      <u/>
      <sz val="12"/>
      <name val="Times New Roman"/>
      <family val="1"/>
      <charset val="238"/>
    </font>
    <font>
      <sz val="14"/>
      <name val="Times New Roman"/>
      <family val="1"/>
      <charset val="238"/>
    </font>
    <font>
      <u/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8.5"/>
      <name val="Times New Roman"/>
      <family val="1"/>
      <charset val="238"/>
    </font>
    <font>
      <sz val="6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sz val="9.5"/>
      <name val="Times New Roman"/>
      <family val="1"/>
      <charset val="238"/>
    </font>
    <font>
      <sz val="10"/>
      <color rgb="FF333333"/>
      <name val="Times New Roman"/>
      <family val="1"/>
      <charset val="238"/>
    </font>
    <font>
      <sz val="10"/>
      <name val="Arial Cyr"/>
      <charset val="238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2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B0F0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969696"/>
        <bgColor rgb="FF808080"/>
      </patternFill>
    </fill>
    <fill>
      <patternFill patternType="solid">
        <fgColor rgb="FFC0C0C0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CC"/>
      </patternFill>
    </fill>
  </fills>
  <borders count="1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57">
    <xf numFmtId="0" fontId="0" fillId="0" borderId="0"/>
    <xf numFmtId="0" fontId="19" fillId="2" borderId="0" applyBorder="0" applyProtection="0"/>
    <xf numFmtId="0" fontId="19" fillId="3" borderId="0" applyBorder="0" applyProtection="0"/>
    <xf numFmtId="0" fontId="19" fillId="4" borderId="0" applyBorder="0" applyProtection="0"/>
    <xf numFmtId="0" fontId="19" fillId="5" borderId="0" applyBorder="0" applyProtection="0"/>
    <xf numFmtId="0" fontId="19" fillId="6" borderId="0" applyBorder="0" applyProtection="0"/>
    <xf numFmtId="0" fontId="19" fillId="7" borderId="0" applyBorder="0" applyProtection="0"/>
    <xf numFmtId="0" fontId="19" fillId="8" borderId="0" applyBorder="0" applyProtection="0"/>
    <xf numFmtId="0" fontId="19" fillId="9" borderId="0" applyBorder="0" applyProtection="0"/>
    <xf numFmtId="0" fontId="19" fillId="10" borderId="0" applyBorder="0" applyProtection="0"/>
    <xf numFmtId="0" fontId="19" fillId="5" borderId="0" applyBorder="0" applyProtection="0"/>
    <xf numFmtId="0" fontId="19" fillId="8" borderId="0" applyBorder="0" applyProtection="0"/>
    <xf numFmtId="0" fontId="19" fillId="11" borderId="0" applyBorder="0" applyProtection="0"/>
    <xf numFmtId="0" fontId="20" fillId="12" borderId="0" applyBorder="0" applyProtection="0"/>
    <xf numFmtId="0" fontId="20" fillId="9" borderId="0" applyBorder="0" applyProtection="0"/>
    <xf numFmtId="0" fontId="20" fillId="10" borderId="0" applyBorder="0" applyProtection="0"/>
    <xf numFmtId="0" fontId="20" fillId="13" borderId="0" applyBorder="0" applyProtection="0"/>
    <xf numFmtId="0" fontId="20" fillId="14" borderId="0" applyBorder="0" applyProtection="0"/>
    <xf numFmtId="0" fontId="20" fillId="15" borderId="0" applyBorder="0" applyProtection="0"/>
    <xf numFmtId="0" fontId="20" fillId="16" borderId="0" applyBorder="0" applyProtection="0"/>
    <xf numFmtId="0" fontId="20" fillId="17" borderId="0" applyBorder="0" applyProtection="0"/>
    <xf numFmtId="0" fontId="20" fillId="18" borderId="0" applyBorder="0" applyProtection="0"/>
    <xf numFmtId="0" fontId="20" fillId="13" borderId="0" applyBorder="0" applyProtection="0"/>
    <xf numFmtId="0" fontId="20" fillId="14" borderId="0" applyBorder="0" applyProtection="0"/>
    <xf numFmtId="0" fontId="20" fillId="19" borderId="0" applyBorder="0" applyProtection="0"/>
    <xf numFmtId="0" fontId="21" fillId="7" borderId="1" applyProtection="0"/>
    <xf numFmtId="0" fontId="22" fillId="0" borderId="2" applyProtection="0"/>
    <xf numFmtId="0" fontId="23" fillId="20" borderId="3" applyProtection="0"/>
    <xf numFmtId="0" fontId="24" fillId="0" borderId="0" applyBorder="0" applyProtection="0"/>
    <xf numFmtId="0" fontId="25" fillId="21" borderId="1" applyProtection="0"/>
    <xf numFmtId="0" fontId="26" fillId="0" borderId="0"/>
    <xf numFmtId="0" fontId="26" fillId="0" borderId="0"/>
    <xf numFmtId="0" fontId="51" fillId="0" borderId="0" applyBorder="0" applyProtection="0"/>
    <xf numFmtId="0" fontId="26" fillId="0" borderId="0"/>
    <xf numFmtId="0" fontId="27" fillId="3" borderId="0" applyBorder="0" applyProtection="0"/>
    <xf numFmtId="0" fontId="28" fillId="0" borderId="4" applyProtection="0"/>
    <xf numFmtId="0" fontId="29" fillId="22" borderId="0" applyBorder="0" applyProtection="0"/>
    <xf numFmtId="0" fontId="30" fillId="0" borderId="0" applyBorder="0" applyProtection="0"/>
    <xf numFmtId="0" fontId="31" fillId="0" borderId="0" applyBorder="0" applyProtection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66">
    <xf numFmtId="0" fontId="0" fillId="0" borderId="0" xfId="0"/>
    <xf numFmtId="0" fontId="32" fillId="0" borderId="0" xfId="0" applyFont="1" applyAlignment="1">
      <alignment horizontal="center"/>
    </xf>
    <xf numFmtId="0" fontId="32" fillId="0" borderId="0" xfId="0" applyFont="1"/>
    <xf numFmtId="0" fontId="32" fillId="0" borderId="0" xfId="0" applyFont="1" applyAlignment="1">
      <alignment horizontal="left"/>
    </xf>
    <xf numFmtId="0" fontId="32" fillId="0" borderId="0" xfId="0" applyFont="1" applyAlignment="1">
      <alignment horizontal="right"/>
    </xf>
    <xf numFmtId="0" fontId="32" fillId="0" borderId="6" xfId="0" applyFont="1" applyBorder="1" applyAlignment="1">
      <alignment horizontal="center" vertical="center"/>
    </xf>
    <xf numFmtId="0" fontId="32" fillId="0" borderId="6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/>
    </xf>
    <xf numFmtId="0" fontId="36" fillId="0" borderId="6" xfId="0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2" fillId="0" borderId="7" xfId="0" applyFont="1" applyBorder="1" applyAlignment="1">
      <alignment horizontal="center" vertical="center"/>
    </xf>
    <xf numFmtId="0" fontId="36" fillId="0" borderId="7" xfId="0" applyFont="1" applyBorder="1" applyAlignment="1">
      <alignment horizontal="left" vertical="center" wrapText="1"/>
    </xf>
    <xf numFmtId="3" fontId="32" fillId="0" borderId="6" xfId="0" applyNumberFormat="1" applyFont="1" applyBorder="1" applyAlignment="1">
      <alignment horizontal="center" vertical="center"/>
    </xf>
    <xf numFmtId="3" fontId="32" fillId="0" borderId="8" xfId="0" applyNumberFormat="1" applyFont="1" applyBorder="1" applyAlignment="1">
      <alignment horizontal="center" vertical="center"/>
    </xf>
    <xf numFmtId="0" fontId="37" fillId="0" borderId="6" xfId="0" applyFont="1" applyBorder="1" applyAlignment="1">
      <alignment horizontal="left" vertical="center" wrapText="1"/>
    </xf>
    <xf numFmtId="0" fontId="36" fillId="0" borderId="6" xfId="30" applyFont="1" applyBorder="1" applyAlignment="1">
      <alignment vertical="center" wrapText="1"/>
    </xf>
    <xf numFmtId="0" fontId="36" fillId="0" borderId="6" xfId="33" applyFont="1" applyBorder="1" applyAlignment="1">
      <alignment horizontal="left" vertical="center" wrapText="1"/>
    </xf>
    <xf numFmtId="0" fontId="36" fillId="0" borderId="6" xfId="0" applyFont="1" applyBorder="1" applyAlignment="1">
      <alignment horizontal="left" vertical="center" wrapText="1"/>
    </xf>
    <xf numFmtId="0" fontId="36" fillId="0" borderId="9" xfId="0" applyFont="1" applyBorder="1" applyAlignment="1">
      <alignment horizontal="left" vertical="center" wrapText="1"/>
    </xf>
    <xf numFmtId="0" fontId="36" fillId="0" borderId="10" xfId="0" applyFont="1" applyBorder="1" applyAlignment="1">
      <alignment horizontal="left" vertical="center" wrapText="1"/>
    </xf>
    <xf numFmtId="0" fontId="38" fillId="0" borderId="7" xfId="0" applyFont="1" applyBorder="1" applyAlignment="1">
      <alignment horizontal="left" vertical="center"/>
    </xf>
    <xf numFmtId="0" fontId="39" fillId="0" borderId="8" xfId="0" applyFont="1" applyBorder="1" applyAlignment="1">
      <alignment horizontal="left" vertical="center" wrapText="1"/>
    </xf>
    <xf numFmtId="3" fontId="40" fillId="0" borderId="6" xfId="0" applyNumberFormat="1" applyFont="1" applyBorder="1" applyAlignment="1">
      <alignment horizontal="center" vertical="center"/>
    </xf>
    <xf numFmtId="3" fontId="40" fillId="0" borderId="8" xfId="0" applyNumberFormat="1" applyFont="1" applyBorder="1" applyAlignment="1">
      <alignment horizontal="center" vertical="center"/>
    </xf>
    <xf numFmtId="0" fontId="41" fillId="0" borderId="0" xfId="0" applyFont="1"/>
    <xf numFmtId="0" fontId="32" fillId="0" borderId="11" xfId="0" applyFont="1" applyBorder="1" applyAlignment="1">
      <alignment horizontal="center" vertical="center"/>
    </xf>
    <xf numFmtId="3" fontId="32" fillId="0" borderId="11" xfId="0" applyNumberFormat="1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0" xfId="0" applyFont="1" applyAlignment="1">
      <alignment vertical="center"/>
    </xf>
    <xf numFmtId="0" fontId="36" fillId="0" borderId="6" xfId="32" applyFont="1" applyBorder="1" applyAlignment="1" applyProtection="1">
      <alignment horizontal="left" vertical="center" wrapText="1"/>
    </xf>
    <xf numFmtId="0" fontId="40" fillId="0" borderId="9" xfId="0" applyFont="1" applyBorder="1" applyAlignment="1">
      <alignment horizontal="center" vertical="center"/>
    </xf>
    <xf numFmtId="0" fontId="38" fillId="0" borderId="10" xfId="0" applyFont="1" applyBorder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wrapText="1"/>
    </xf>
    <xf numFmtId="0" fontId="32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horizontal="right" vertical="center"/>
    </xf>
    <xf numFmtId="3" fontId="32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wrapText="1"/>
    </xf>
    <xf numFmtId="0" fontId="42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42" fillId="0" borderId="0" xfId="0" applyFont="1" applyAlignment="1">
      <alignment horizontal="left"/>
    </xf>
    <xf numFmtId="49" fontId="35" fillId="0" borderId="0" xfId="0" applyNumberFormat="1" applyFont="1" applyAlignment="1">
      <alignment horizontal="center"/>
    </xf>
    <xf numFmtId="0" fontId="36" fillId="0" borderId="0" xfId="0" applyFont="1" applyAlignment="1">
      <alignment horizontal="center" vertical="top"/>
    </xf>
    <xf numFmtId="0" fontId="32" fillId="0" borderId="9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/>
    </xf>
    <xf numFmtId="0" fontId="40" fillId="0" borderId="7" xfId="0" applyFont="1" applyBorder="1" applyAlignment="1">
      <alignment horizontal="left" vertical="center" wrapText="1"/>
    </xf>
    <xf numFmtId="3" fontId="32" fillId="0" borderId="12" xfId="0" applyNumberFormat="1" applyFont="1" applyBorder="1" applyAlignment="1">
      <alignment horizontal="center" vertical="center"/>
    </xf>
    <xf numFmtId="0" fontId="32" fillId="0" borderId="7" xfId="0" applyFont="1" applyBorder="1" applyAlignment="1">
      <alignment horizontal="left" vertical="center" wrapText="1"/>
    </xf>
    <xf numFmtId="4" fontId="32" fillId="0" borderId="7" xfId="0" applyNumberFormat="1" applyFont="1" applyBorder="1" applyAlignment="1">
      <alignment horizontal="center" vertical="center" wrapText="1"/>
    </xf>
    <xf numFmtId="4" fontId="32" fillId="0" borderId="6" xfId="0" applyNumberFormat="1" applyFont="1" applyBorder="1" applyAlignment="1">
      <alignment horizontal="center" vertical="center"/>
    </xf>
    <xf numFmtId="0" fontId="36" fillId="0" borderId="7" xfId="0" applyFont="1" applyBorder="1" applyAlignment="1">
      <alignment horizontal="left" vertical="top" wrapText="1"/>
    </xf>
    <xf numFmtId="0" fontId="43" fillId="0" borderId="7" xfId="0" applyFont="1" applyBorder="1" applyAlignment="1">
      <alignment horizontal="left" vertical="center" wrapText="1"/>
    </xf>
    <xf numFmtId="3" fontId="32" fillId="0" borderId="7" xfId="0" applyNumberFormat="1" applyFont="1" applyBorder="1" applyAlignment="1">
      <alignment horizontal="center" vertical="center" wrapText="1"/>
    </xf>
    <xf numFmtId="4" fontId="43" fillId="0" borderId="7" xfId="0" applyNumberFormat="1" applyFont="1" applyBorder="1" applyAlignment="1">
      <alignment horizontal="center" vertical="center" wrapText="1"/>
    </xf>
    <xf numFmtId="4" fontId="32" fillId="0" borderId="8" xfId="0" applyNumberFormat="1" applyFont="1" applyBorder="1" applyAlignment="1">
      <alignment horizontal="center" vertical="center"/>
    </xf>
    <xf numFmtId="0" fontId="44" fillId="0" borderId="7" xfId="0" applyFont="1" applyBorder="1" applyAlignment="1">
      <alignment horizontal="left" vertical="center" wrapText="1"/>
    </xf>
    <xf numFmtId="4" fontId="44" fillId="0" borderId="7" xfId="0" applyNumberFormat="1" applyFont="1" applyBorder="1" applyAlignment="1">
      <alignment horizontal="center" vertical="center" wrapText="1"/>
    </xf>
    <xf numFmtId="4" fontId="36" fillId="0" borderId="7" xfId="0" applyNumberFormat="1" applyFont="1" applyBorder="1" applyAlignment="1">
      <alignment horizontal="center" vertical="center" wrapText="1"/>
    </xf>
    <xf numFmtId="4" fontId="40" fillId="0" borderId="12" xfId="0" applyNumberFormat="1" applyFont="1" applyBorder="1" applyAlignment="1">
      <alignment horizontal="center" vertical="center"/>
    </xf>
    <xf numFmtId="3" fontId="40" fillId="0" borderId="12" xfId="0" applyNumberFormat="1" applyFont="1" applyBorder="1" applyAlignment="1">
      <alignment horizontal="center" vertical="center"/>
    </xf>
    <xf numFmtId="4" fontId="40" fillId="0" borderId="8" xfId="0" applyNumberFormat="1" applyFont="1" applyBorder="1" applyAlignment="1">
      <alignment horizontal="center" vertical="center"/>
    </xf>
    <xf numFmtId="4" fontId="32" fillId="0" borderId="6" xfId="0" applyNumberFormat="1" applyFont="1" applyBorder="1" applyAlignment="1">
      <alignment horizontal="right" vertical="center"/>
    </xf>
    <xf numFmtId="0" fontId="45" fillId="0" borderId="7" xfId="0" applyFont="1" applyBorder="1" applyAlignment="1">
      <alignment horizontal="left" vertical="center" wrapText="1"/>
    </xf>
    <xf numFmtId="0" fontId="36" fillId="0" borderId="6" xfId="0" applyFont="1" applyBorder="1" applyAlignment="1">
      <alignment horizontal="justify" vertical="top" wrapText="1"/>
    </xf>
    <xf numFmtId="0" fontId="44" fillId="0" borderId="9" xfId="0" applyFont="1" applyBorder="1" applyAlignment="1">
      <alignment horizontal="left" wrapText="1"/>
    </xf>
    <xf numFmtId="0" fontId="44" fillId="0" borderId="6" xfId="0" applyFont="1" applyBorder="1" applyAlignment="1">
      <alignment horizontal="justify" vertical="top" wrapText="1"/>
    </xf>
    <xf numFmtId="0" fontId="46" fillId="0" borderId="7" xfId="0" applyFont="1" applyBorder="1" applyAlignment="1">
      <alignment horizontal="left" vertical="center" wrapText="1"/>
    </xf>
    <xf numFmtId="0" fontId="47" fillId="0" borderId="7" xfId="0" applyFont="1" applyBorder="1" applyAlignment="1">
      <alignment horizontal="left" vertical="center" wrapText="1"/>
    </xf>
    <xf numFmtId="0" fontId="41" fillId="0" borderId="7" xfId="0" applyFont="1" applyBorder="1" applyAlignment="1">
      <alignment horizontal="center" vertical="center"/>
    </xf>
    <xf numFmtId="0" fontId="41" fillId="0" borderId="7" xfId="0" applyFont="1" applyBorder="1" applyAlignment="1">
      <alignment horizontal="left" vertical="center" wrapText="1"/>
    </xf>
    <xf numFmtId="3" fontId="41" fillId="0" borderId="8" xfId="0" applyNumberFormat="1" applyFont="1" applyBorder="1" applyAlignment="1">
      <alignment horizontal="center" vertical="center"/>
    </xf>
    <xf numFmtId="3" fontId="41" fillId="0" borderId="6" xfId="0" applyNumberFormat="1" applyFont="1" applyBorder="1" applyAlignment="1">
      <alignment horizontal="center" vertical="center"/>
    </xf>
    <xf numFmtId="0" fontId="45" fillId="0" borderId="13" xfId="0" applyFont="1" applyBorder="1" applyAlignment="1">
      <alignment horizontal="left" vertical="center" wrapText="1"/>
    </xf>
    <xf numFmtId="0" fontId="32" fillId="0" borderId="13" xfId="0" applyFont="1" applyBorder="1" applyAlignment="1">
      <alignment horizontal="center" vertical="center" wrapText="1"/>
    </xf>
    <xf numFmtId="3" fontId="32" fillId="0" borderId="13" xfId="0" applyNumberFormat="1" applyFont="1" applyBorder="1" applyAlignment="1">
      <alignment horizontal="center" vertical="center"/>
    </xf>
    <xf numFmtId="0" fontId="42" fillId="0" borderId="9" xfId="0" applyFont="1" applyBorder="1" applyAlignment="1">
      <alignment horizontal="center" vertical="center"/>
    </xf>
    <xf numFmtId="0" fontId="42" fillId="0" borderId="10" xfId="0" applyFont="1" applyBorder="1" applyAlignment="1">
      <alignment horizontal="left" vertical="center" wrapText="1"/>
    </xf>
    <xf numFmtId="3" fontId="42" fillId="0" borderId="9" xfId="0" applyNumberFormat="1" applyFont="1" applyBorder="1" applyAlignment="1">
      <alignment horizontal="center" vertical="center"/>
    </xf>
    <xf numFmtId="3" fontId="42" fillId="0" borderId="10" xfId="0" applyNumberFormat="1" applyFont="1" applyBorder="1" applyAlignment="1">
      <alignment horizontal="center" vertical="center"/>
    </xf>
    <xf numFmtId="0" fontId="42" fillId="0" borderId="0" xfId="0" applyFont="1"/>
    <xf numFmtId="0" fontId="32" fillId="23" borderId="0" xfId="0" applyFont="1" applyFill="1" applyAlignment="1">
      <alignment horizontal="center"/>
    </xf>
    <xf numFmtId="0" fontId="32" fillId="23" borderId="0" xfId="0" applyFont="1" applyFill="1"/>
    <xf numFmtId="49" fontId="35" fillId="0" borderId="0" xfId="0" applyNumberFormat="1" applyFont="1"/>
    <xf numFmtId="0" fontId="45" fillId="24" borderId="6" xfId="0" applyFont="1" applyFill="1" applyBorder="1" applyAlignment="1">
      <alignment horizontal="center" vertical="center" wrapText="1"/>
    </xf>
    <xf numFmtId="0" fontId="43" fillId="0" borderId="6" xfId="0" applyFont="1" applyBorder="1" applyAlignment="1">
      <alignment horizontal="center" vertical="center" wrapText="1"/>
    </xf>
    <xf numFmtId="0" fontId="32" fillId="23" borderId="6" xfId="0" applyFont="1" applyFill="1" applyBorder="1" applyAlignment="1">
      <alignment horizontal="center" vertical="center" wrapText="1"/>
    </xf>
    <xf numFmtId="0" fontId="44" fillId="0" borderId="6" xfId="0" applyFont="1" applyBorder="1" applyAlignment="1">
      <alignment horizontal="center" vertical="center" wrapText="1"/>
    </xf>
    <xf numFmtId="0" fontId="36" fillId="24" borderId="6" xfId="0" applyFont="1" applyFill="1" applyBorder="1" applyAlignment="1">
      <alignment horizontal="center" vertical="center" wrapText="1"/>
    </xf>
    <xf numFmtId="49" fontId="32" fillId="0" borderId="6" xfId="0" applyNumberFormat="1" applyFont="1" applyBorder="1" applyAlignment="1">
      <alignment horizontal="center" vertical="center"/>
    </xf>
    <xf numFmtId="0" fontId="36" fillId="24" borderId="9" xfId="0" applyFont="1" applyFill="1" applyBorder="1" applyAlignment="1">
      <alignment horizontal="center" vertical="center" wrapText="1"/>
    </xf>
    <xf numFmtId="1" fontId="32" fillId="0" borderId="6" xfId="0" applyNumberFormat="1" applyFont="1" applyBorder="1" applyAlignment="1">
      <alignment horizontal="center" vertical="center"/>
    </xf>
    <xf numFmtId="0" fontId="36" fillId="24" borderId="9" xfId="0" applyFont="1" applyFill="1" applyBorder="1" applyAlignment="1">
      <alignment horizontal="left" vertical="center" wrapText="1"/>
    </xf>
    <xf numFmtId="0" fontId="36" fillId="24" borderId="6" xfId="0" applyFont="1" applyFill="1" applyBorder="1" applyAlignment="1">
      <alignment horizontal="left" vertical="center" wrapText="1"/>
    </xf>
    <xf numFmtId="0" fontId="32" fillId="24" borderId="0" xfId="0" applyFont="1" applyFill="1"/>
    <xf numFmtId="0" fontId="45" fillId="24" borderId="6" xfId="0" applyFont="1" applyFill="1" applyBorder="1" applyAlignment="1">
      <alignment horizontal="left" vertical="center" wrapText="1"/>
    </xf>
    <xf numFmtId="0" fontId="36" fillId="24" borderId="6" xfId="0" applyFont="1" applyFill="1" applyBorder="1" applyAlignment="1">
      <alignment vertical="center" wrapText="1"/>
    </xf>
    <xf numFmtId="0" fontId="36" fillId="24" borderId="6" xfId="0" applyFont="1" applyFill="1" applyBorder="1" applyAlignment="1">
      <alignment horizontal="left" vertical="top" wrapText="1"/>
    </xf>
    <xf numFmtId="0" fontId="36" fillId="24" borderId="12" xfId="0" applyFont="1" applyFill="1" applyBorder="1" applyAlignment="1">
      <alignment horizontal="left" vertical="center" wrapText="1"/>
    </xf>
    <xf numFmtId="0" fontId="36" fillId="24" borderId="12" xfId="0" applyFont="1" applyFill="1" applyBorder="1" applyAlignment="1">
      <alignment vertical="center"/>
    </xf>
    <xf numFmtId="0" fontId="36" fillId="24" borderId="6" xfId="0" applyFont="1" applyFill="1" applyBorder="1" applyAlignment="1">
      <alignment horizontal="left" wrapText="1"/>
    </xf>
    <xf numFmtId="0" fontId="44" fillId="24" borderId="6" xfId="0" applyFont="1" applyFill="1" applyBorder="1" applyAlignment="1">
      <alignment horizontal="left" vertical="top" wrapText="1"/>
    </xf>
    <xf numFmtId="0" fontId="49" fillId="24" borderId="6" xfId="0" applyFont="1" applyFill="1" applyBorder="1" applyAlignment="1">
      <alignment horizontal="left" vertical="top" wrapText="1"/>
    </xf>
    <xf numFmtId="0" fontId="32" fillId="24" borderId="6" xfId="0" applyFont="1" applyFill="1" applyBorder="1" applyAlignment="1">
      <alignment horizontal="left" vertical="center" wrapText="1"/>
    </xf>
    <xf numFmtId="0" fontId="43" fillId="24" borderId="6" xfId="0" applyFont="1" applyFill="1" applyBorder="1" applyAlignment="1">
      <alignment horizontal="left" vertical="center" wrapText="1"/>
    </xf>
    <xf numFmtId="0" fontId="49" fillId="24" borderId="6" xfId="0" applyFont="1" applyFill="1" applyBorder="1" applyAlignment="1">
      <alignment horizontal="left" vertical="center" wrapText="1"/>
    </xf>
    <xf numFmtId="0" fontId="36" fillId="24" borderId="7" xfId="0" applyFont="1" applyFill="1" applyBorder="1" applyAlignment="1">
      <alignment horizontal="left" vertical="center" wrapText="1"/>
    </xf>
    <xf numFmtId="0" fontId="32" fillId="0" borderId="6" xfId="0" applyFont="1" applyBorder="1" applyAlignment="1">
      <alignment horizontal="left" vertical="center" wrapText="1"/>
    </xf>
    <xf numFmtId="0" fontId="44" fillId="0" borderId="6" xfId="0" applyFont="1" applyBorder="1" applyAlignment="1">
      <alignment horizontal="left" vertical="center" wrapText="1"/>
    </xf>
    <xf numFmtId="0" fontId="45" fillId="0" borderId="6" xfId="0" applyFont="1" applyBorder="1" applyAlignment="1">
      <alignment horizontal="left" vertical="center" wrapText="1"/>
    </xf>
    <xf numFmtId="0" fontId="36" fillId="0" borderId="6" xfId="0" applyFont="1" applyBorder="1" applyAlignment="1">
      <alignment vertical="center" wrapText="1"/>
    </xf>
    <xf numFmtId="1" fontId="32" fillId="0" borderId="0" xfId="0" applyNumberFormat="1" applyFont="1"/>
    <xf numFmtId="0" fontId="44" fillId="0" borderId="6" xfId="0" applyFont="1" applyBorder="1" applyAlignment="1">
      <alignment horizontal="left" vertical="top" wrapText="1"/>
    </xf>
    <xf numFmtId="49" fontId="41" fillId="0" borderId="6" xfId="0" applyNumberFormat="1" applyFont="1" applyBorder="1" applyAlignment="1">
      <alignment horizontal="center" vertical="center"/>
    </xf>
    <xf numFmtId="49" fontId="36" fillId="0" borderId="6" xfId="0" applyNumberFormat="1" applyFont="1" applyBorder="1" applyAlignment="1">
      <alignment horizontal="left" vertical="center" wrapText="1"/>
    </xf>
    <xf numFmtId="0" fontId="36" fillId="0" borderId="0" xfId="0" applyFont="1" applyAlignment="1">
      <alignment vertical="top" wrapText="1"/>
    </xf>
    <xf numFmtId="49" fontId="32" fillId="0" borderId="11" xfId="0" applyNumberFormat="1" applyFont="1" applyBorder="1" applyAlignment="1">
      <alignment horizontal="center" vertical="center"/>
    </xf>
    <xf numFmtId="49" fontId="32" fillId="0" borderId="15" xfId="0" applyNumberFormat="1" applyFont="1" applyBorder="1" applyAlignment="1">
      <alignment horizontal="center" vertical="center"/>
    </xf>
    <xf numFmtId="0" fontId="36" fillId="0" borderId="6" xfId="0" applyFont="1" applyBorder="1" applyAlignment="1">
      <alignment horizontal="left" vertical="top" wrapText="1"/>
    </xf>
    <xf numFmtId="49" fontId="32" fillId="0" borderId="6" xfId="0" applyNumberFormat="1" applyFont="1" applyBorder="1" applyAlignment="1">
      <alignment horizontal="center"/>
    </xf>
    <xf numFmtId="0" fontId="40" fillId="0" borderId="6" xfId="0" applyFont="1" applyBorder="1" applyAlignment="1">
      <alignment horizontal="left" vertical="center"/>
    </xf>
    <xf numFmtId="4" fontId="32" fillId="0" borderId="0" xfId="0" applyNumberFormat="1" applyFont="1"/>
    <xf numFmtId="0" fontId="32" fillId="23" borderId="0" xfId="0" applyFont="1" applyFill="1" applyAlignment="1">
      <alignment horizontal="left"/>
    </xf>
    <xf numFmtId="1" fontId="32" fillId="0" borderId="0" xfId="0" applyNumberFormat="1" applyFont="1" applyAlignment="1">
      <alignment horizontal="center"/>
    </xf>
    <xf numFmtId="2" fontId="32" fillId="0" borderId="0" xfId="0" applyNumberFormat="1" applyFont="1"/>
    <xf numFmtId="0" fontId="34" fillId="0" borderId="0" xfId="0" applyFont="1"/>
    <xf numFmtId="0" fontId="36" fillId="0" borderId="11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left" vertical="center"/>
    </xf>
    <xf numFmtId="0" fontId="32" fillId="0" borderId="12" xfId="0" applyFont="1" applyBorder="1" applyAlignment="1">
      <alignment horizontal="center" vertical="center"/>
    </xf>
    <xf numFmtId="0" fontId="32" fillId="0" borderId="8" xfId="0" applyFont="1" applyBorder="1" applyAlignment="1">
      <alignment horizontal="center" vertical="center"/>
    </xf>
    <xf numFmtId="0" fontId="43" fillId="0" borderId="7" xfId="0" applyFont="1" applyBorder="1" applyAlignment="1">
      <alignment horizontal="left" vertical="center"/>
    </xf>
    <xf numFmtId="49" fontId="32" fillId="0" borderId="7" xfId="0" applyNumberFormat="1" applyFont="1" applyBorder="1" applyAlignment="1">
      <alignment horizontal="center" vertical="center"/>
    </xf>
    <xf numFmtId="0" fontId="32" fillId="0" borderId="12" xfId="0" applyFont="1" applyBorder="1" applyAlignment="1">
      <alignment horizontal="left" vertical="center" wrapText="1"/>
    </xf>
    <xf numFmtId="0" fontId="32" fillId="0" borderId="8" xfId="0" applyFont="1" applyBorder="1" applyAlignment="1">
      <alignment horizontal="left" vertical="center" wrapText="1"/>
    </xf>
    <xf numFmtId="0" fontId="32" fillId="0" borderId="7" xfId="0" applyFont="1" applyBorder="1" applyAlignment="1">
      <alignment vertical="center"/>
    </xf>
    <xf numFmtId="0" fontId="32" fillId="0" borderId="12" xfId="0" applyFont="1" applyBorder="1" applyAlignment="1">
      <alignment vertical="center" wrapText="1"/>
    </xf>
    <xf numFmtId="3" fontId="32" fillId="0" borderId="6" xfId="0" applyNumberFormat="1" applyFont="1" applyBorder="1" applyAlignment="1">
      <alignment horizontal="center"/>
    </xf>
    <xf numFmtId="0" fontId="32" fillId="0" borderId="16" xfId="0" applyFont="1" applyBorder="1" applyAlignment="1">
      <alignment horizontal="center" vertical="center"/>
    </xf>
    <xf numFmtId="0" fontId="32" fillId="0" borderId="16" xfId="0" applyFont="1" applyBorder="1" applyAlignment="1">
      <alignment horizontal="left" vertical="center" wrapText="1"/>
    </xf>
    <xf numFmtId="3" fontId="32" fillId="0" borderId="16" xfId="0" applyNumberFormat="1" applyFont="1" applyBorder="1" applyAlignment="1">
      <alignment horizontal="center"/>
    </xf>
    <xf numFmtId="0" fontId="34" fillId="0" borderId="0" xfId="0" applyFont="1" applyAlignment="1">
      <alignment vertical="center"/>
    </xf>
    <xf numFmtId="0" fontId="34" fillId="0" borderId="0" xfId="0" applyFont="1" applyAlignment="1">
      <alignment horizontal="left" vertical="center" wrapText="1"/>
    </xf>
    <xf numFmtId="3" fontId="32" fillId="0" borderId="0" xfId="0" applyNumberFormat="1" applyFont="1" applyAlignment="1">
      <alignment horizontal="center"/>
    </xf>
    <xf numFmtId="0" fontId="36" fillId="0" borderId="7" xfId="0" applyFont="1" applyBorder="1" applyAlignment="1">
      <alignment horizontal="center" vertical="center" wrapText="1"/>
    </xf>
    <xf numFmtId="0" fontId="36" fillId="0" borderId="0" xfId="0" applyFont="1" applyAlignment="1">
      <alignment horizontal="left" vertical="top"/>
    </xf>
    <xf numFmtId="0" fontId="34" fillId="0" borderId="0" xfId="0" applyFont="1" applyAlignment="1">
      <alignment horizontal="center" wrapText="1"/>
    </xf>
    <xf numFmtId="0" fontId="34" fillId="0" borderId="0" xfId="0" applyFont="1" applyAlignment="1">
      <alignment wrapText="1"/>
    </xf>
    <xf numFmtId="0" fontId="45" fillId="24" borderId="11" xfId="0" applyFont="1" applyFill="1" applyBorder="1" applyAlignment="1">
      <alignment horizontal="center" vertical="center" wrapText="1"/>
    </xf>
    <xf numFmtId="0" fontId="45" fillId="0" borderId="11" xfId="0" applyFont="1" applyBorder="1" applyAlignment="1">
      <alignment horizontal="center" vertical="center" wrapText="1"/>
    </xf>
    <xf numFmtId="0" fontId="36" fillId="24" borderId="11" xfId="0" applyFont="1" applyFill="1" applyBorder="1" applyAlignment="1">
      <alignment horizontal="center" vertical="center" wrapText="1"/>
    </xf>
    <xf numFmtId="0" fontId="36" fillId="24" borderId="7" xfId="0" applyFont="1" applyFill="1" applyBorder="1" applyAlignment="1">
      <alignment horizontal="center" vertical="center" wrapText="1"/>
    </xf>
    <xf numFmtId="3" fontId="32" fillId="0" borderId="6" xfId="0" applyNumberFormat="1" applyFont="1" applyBorder="1" applyAlignment="1">
      <alignment horizontal="center" vertical="center" wrapText="1"/>
    </xf>
    <xf numFmtId="1" fontId="32" fillId="0" borderId="6" xfId="0" applyNumberFormat="1" applyFont="1" applyBorder="1" applyAlignment="1">
      <alignment horizontal="center" vertical="center" wrapText="1"/>
    </xf>
    <xf numFmtId="3" fontId="32" fillId="24" borderId="6" xfId="0" applyNumberFormat="1" applyFont="1" applyFill="1" applyBorder="1" applyAlignment="1">
      <alignment horizontal="center" vertical="center" wrapText="1"/>
    </xf>
    <xf numFmtId="3" fontId="32" fillId="25" borderId="6" xfId="0" applyNumberFormat="1" applyFont="1" applyFill="1" applyBorder="1" applyAlignment="1">
      <alignment horizontal="center" vertical="center"/>
    </xf>
    <xf numFmtId="3" fontId="32" fillId="24" borderId="6" xfId="0" applyNumberFormat="1" applyFont="1" applyFill="1" applyBorder="1" applyAlignment="1">
      <alignment horizontal="center" vertical="center"/>
    </xf>
    <xf numFmtId="4" fontId="32" fillId="24" borderId="6" xfId="0" applyNumberFormat="1" applyFont="1" applyFill="1" applyBorder="1" applyAlignment="1">
      <alignment horizontal="center" vertical="center"/>
    </xf>
    <xf numFmtId="0" fontId="50" fillId="0" borderId="0" xfId="0" applyFont="1" applyAlignment="1">
      <alignment wrapText="1"/>
    </xf>
    <xf numFmtId="164" fontId="32" fillId="24" borderId="6" xfId="0" applyNumberFormat="1" applyFont="1" applyFill="1" applyBorder="1" applyAlignment="1">
      <alignment horizontal="center" vertical="center"/>
    </xf>
    <xf numFmtId="3" fontId="32" fillId="24" borderId="8" xfId="0" applyNumberFormat="1" applyFont="1" applyFill="1" applyBorder="1" applyAlignment="1">
      <alignment horizontal="center" vertical="center"/>
    </xf>
    <xf numFmtId="0" fontId="32" fillId="24" borderId="6" xfId="0" applyFont="1" applyFill="1" applyBorder="1" applyAlignment="1">
      <alignment horizontal="center" vertical="center" wrapText="1"/>
    </xf>
    <xf numFmtId="49" fontId="32" fillId="24" borderId="6" xfId="0" applyNumberFormat="1" applyFont="1" applyFill="1" applyBorder="1" applyAlignment="1">
      <alignment horizontal="center" vertical="center" wrapText="1"/>
    </xf>
    <xf numFmtId="3" fontId="43" fillId="0" borderId="6" xfId="0" applyNumberFormat="1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2" fillId="25" borderId="6" xfId="0" applyFont="1" applyFill="1" applyBorder="1" applyAlignment="1">
      <alignment horizontal="center" vertical="center" wrapText="1"/>
    </xf>
    <xf numFmtId="0" fontId="36" fillId="25" borderId="6" xfId="0" applyFont="1" applyFill="1" applyBorder="1" applyAlignment="1">
      <alignment vertical="center" wrapText="1"/>
    </xf>
    <xf numFmtId="0" fontId="36" fillId="25" borderId="6" xfId="0" applyFont="1" applyFill="1" applyBorder="1" applyAlignment="1">
      <alignment horizontal="left" vertical="center" wrapText="1"/>
    </xf>
    <xf numFmtId="3" fontId="32" fillId="0" borderId="0" xfId="0" applyNumberFormat="1" applyFont="1"/>
    <xf numFmtId="0" fontId="32" fillId="25" borderId="0" xfId="0" applyFont="1" applyFill="1"/>
    <xf numFmtId="0" fontId="0" fillId="25" borderId="0" xfId="0" applyFill="1"/>
    <xf numFmtId="49" fontId="32" fillId="0" borderId="6" xfId="0" applyNumberFormat="1" applyFont="1" applyBorder="1" applyAlignment="1">
      <alignment horizontal="center" vertical="center" wrapText="1"/>
    </xf>
    <xf numFmtId="0" fontId="32" fillId="25" borderId="0" xfId="0" applyFont="1" applyFill="1" applyAlignment="1">
      <alignment horizontal="center"/>
    </xf>
    <xf numFmtId="0" fontId="44" fillId="0" borderId="6" xfId="0" applyFont="1" applyBorder="1" applyAlignment="1">
      <alignment vertical="center" wrapText="1"/>
    </xf>
    <xf numFmtId="0" fontId="40" fillId="0" borderId="6" xfId="0" applyFont="1" applyBorder="1" applyAlignment="1">
      <alignment horizontal="left" vertical="center" wrapText="1"/>
    </xf>
    <xf numFmtId="3" fontId="32" fillId="26" borderId="6" xfId="0" applyNumberFormat="1" applyFont="1" applyFill="1" applyBorder="1" applyAlignment="1">
      <alignment horizontal="center"/>
    </xf>
    <xf numFmtId="0" fontId="37" fillId="0" borderId="7" xfId="0" applyFont="1" applyBorder="1" applyAlignment="1">
      <alignment horizontal="left" vertical="center" wrapText="1"/>
    </xf>
    <xf numFmtId="4" fontId="32" fillId="0" borderId="0" xfId="0" applyNumberFormat="1" applyFont="1" applyAlignment="1">
      <alignment horizontal="center"/>
    </xf>
    <xf numFmtId="3" fontId="32" fillId="26" borderId="8" xfId="0" applyNumberFormat="1" applyFont="1" applyFill="1" applyBorder="1" applyAlignment="1">
      <alignment horizontal="center" vertical="center"/>
    </xf>
    <xf numFmtId="0" fontId="32" fillId="28" borderId="0" xfId="0" applyFont="1" applyFill="1"/>
    <xf numFmtId="0" fontId="0" fillId="28" borderId="0" xfId="0" applyFill="1"/>
    <xf numFmtId="0" fontId="32" fillId="28" borderId="0" xfId="0" applyFont="1" applyFill="1" applyAlignment="1">
      <alignment vertical="center"/>
    </xf>
    <xf numFmtId="0" fontId="32" fillId="28" borderId="6" xfId="0" applyFont="1" applyFill="1" applyBorder="1" applyAlignment="1">
      <alignment horizontal="center" vertical="center" wrapText="1"/>
    </xf>
    <xf numFmtId="0" fontId="36" fillId="28" borderId="6" xfId="0" applyFont="1" applyFill="1" applyBorder="1" applyAlignment="1">
      <alignment vertical="center" wrapText="1"/>
    </xf>
    <xf numFmtId="0" fontId="32" fillId="27" borderId="6" xfId="0" applyFont="1" applyFill="1" applyBorder="1" applyAlignment="1">
      <alignment horizontal="center" vertical="center" wrapText="1"/>
    </xf>
    <xf numFmtId="0" fontId="36" fillId="27" borderId="6" xfId="0" applyFont="1" applyFill="1" applyBorder="1" applyAlignment="1">
      <alignment vertical="center" wrapText="1"/>
    </xf>
    <xf numFmtId="0" fontId="32" fillId="26" borderId="0" xfId="0" applyFont="1" applyFill="1" applyAlignment="1">
      <alignment vertical="center"/>
    </xf>
    <xf numFmtId="0" fontId="32" fillId="26" borderId="6" xfId="0" applyFont="1" applyFill="1" applyBorder="1" applyAlignment="1">
      <alignment horizontal="center" vertical="center" wrapText="1"/>
    </xf>
    <xf numFmtId="0" fontId="44" fillId="26" borderId="6" xfId="0" applyFont="1" applyFill="1" applyBorder="1" applyAlignment="1">
      <alignment vertical="center" wrapText="1"/>
    </xf>
    <xf numFmtId="0" fontId="36" fillId="29" borderId="6" xfId="0" applyFont="1" applyFill="1" applyBorder="1" applyAlignment="1">
      <alignment horizontal="left" vertical="center" wrapText="1"/>
    </xf>
    <xf numFmtId="0" fontId="32" fillId="26" borderId="0" xfId="0" applyFont="1" applyFill="1"/>
    <xf numFmtId="0" fontId="32" fillId="26" borderId="0" xfId="0" applyFont="1" applyFill="1" applyAlignment="1">
      <alignment horizontal="center"/>
    </xf>
    <xf numFmtId="0" fontId="36" fillId="26" borderId="6" xfId="0" applyFont="1" applyFill="1" applyBorder="1" applyAlignment="1">
      <alignment horizontal="left" vertical="center" wrapText="1"/>
    </xf>
    <xf numFmtId="0" fontId="32" fillId="29" borderId="6" xfId="0" applyFont="1" applyFill="1" applyBorder="1" applyAlignment="1">
      <alignment horizontal="center" vertical="center" wrapText="1"/>
    </xf>
    <xf numFmtId="0" fontId="36" fillId="29" borderId="6" xfId="0" applyFont="1" applyFill="1" applyBorder="1" applyAlignment="1">
      <alignment vertical="center" wrapText="1"/>
    </xf>
    <xf numFmtId="1" fontId="32" fillId="0" borderId="0" xfId="0" applyNumberFormat="1" applyFont="1" applyAlignment="1">
      <alignment horizontal="center" vertical="center"/>
    </xf>
    <xf numFmtId="0" fontId="53" fillId="0" borderId="0" xfId="0" applyFont="1" applyAlignment="1">
      <alignment wrapText="1"/>
    </xf>
    <xf numFmtId="49" fontId="32" fillId="29" borderId="6" xfId="0" applyNumberFormat="1" applyFont="1" applyFill="1" applyBorder="1" applyAlignment="1">
      <alignment horizontal="center" vertical="center" wrapText="1"/>
    </xf>
    <xf numFmtId="3" fontId="36" fillId="26" borderId="6" xfId="0" applyNumberFormat="1" applyFont="1" applyFill="1" applyBorder="1" applyAlignment="1">
      <alignment horizontal="right" vertical="center"/>
    </xf>
    <xf numFmtId="3" fontId="36" fillId="26" borderId="6" xfId="0" applyNumberFormat="1" applyFont="1" applyFill="1" applyBorder="1" applyAlignment="1">
      <alignment horizontal="right"/>
    </xf>
    <xf numFmtId="0" fontId="32" fillId="26" borderId="6" xfId="0" applyFont="1" applyFill="1" applyBorder="1" applyAlignment="1">
      <alignment horizontal="center" vertical="center"/>
    </xf>
    <xf numFmtId="49" fontId="32" fillId="26" borderId="7" xfId="0" applyNumberFormat="1" applyFont="1" applyFill="1" applyBorder="1" applyAlignment="1">
      <alignment horizontal="center" vertical="center"/>
    </xf>
    <xf numFmtId="0" fontId="32" fillId="26" borderId="11" xfId="0" applyFont="1" applyFill="1" applyBorder="1" applyAlignment="1">
      <alignment horizontal="center" vertical="center"/>
    </xf>
    <xf numFmtId="3" fontId="32" fillId="26" borderId="6" xfId="0" applyNumberFormat="1" applyFont="1" applyFill="1" applyBorder="1" applyAlignment="1">
      <alignment horizontal="center" vertical="center"/>
    </xf>
    <xf numFmtId="3" fontId="32" fillId="0" borderId="6" xfId="0" applyNumberFormat="1" applyFont="1" applyBorder="1" applyAlignment="1">
      <alignment horizontal="right" vertical="center" wrapText="1"/>
    </xf>
    <xf numFmtId="3" fontId="32" fillId="26" borderId="6" xfId="0" applyNumberFormat="1" applyFont="1" applyFill="1" applyBorder="1" applyAlignment="1">
      <alignment horizontal="right" vertical="center" wrapText="1"/>
    </xf>
    <xf numFmtId="3" fontId="32" fillId="29" borderId="6" xfId="0" applyNumberFormat="1" applyFont="1" applyFill="1" applyBorder="1" applyAlignment="1">
      <alignment horizontal="right" vertical="center" wrapText="1"/>
    </xf>
    <xf numFmtId="3" fontId="32" fillId="28" borderId="6" xfId="0" applyNumberFormat="1" applyFont="1" applyFill="1" applyBorder="1" applyAlignment="1">
      <alignment horizontal="right" vertical="center" wrapText="1"/>
    </xf>
    <xf numFmtId="3" fontId="32" fillId="0" borderId="6" xfId="0" applyNumberFormat="1" applyFont="1" applyBorder="1" applyAlignment="1">
      <alignment horizontal="right" vertical="center"/>
    </xf>
    <xf numFmtId="3" fontId="32" fillId="29" borderId="6" xfId="0" applyNumberFormat="1" applyFont="1" applyFill="1" applyBorder="1" applyAlignment="1">
      <alignment horizontal="right" vertical="center"/>
    </xf>
    <xf numFmtId="49" fontId="32" fillId="26" borderId="6" xfId="0" applyNumberFormat="1" applyFont="1" applyFill="1" applyBorder="1" applyAlignment="1">
      <alignment horizontal="center" vertical="center"/>
    </xf>
    <xf numFmtId="0" fontId="36" fillId="26" borderId="6" xfId="0" applyFont="1" applyFill="1" applyBorder="1" applyAlignment="1">
      <alignment horizontal="center" vertical="center" wrapText="1"/>
    </xf>
    <xf numFmtId="14" fontId="36" fillId="26" borderId="6" xfId="0" applyNumberFormat="1" applyFont="1" applyFill="1" applyBorder="1" applyAlignment="1">
      <alignment horizontal="center" vertical="center" wrapText="1"/>
    </xf>
    <xf numFmtId="0" fontId="36" fillId="27" borderId="6" xfId="0" applyFont="1" applyFill="1" applyBorder="1" applyAlignment="1">
      <alignment horizontal="center" vertical="center" wrapText="1"/>
    </xf>
    <xf numFmtId="0" fontId="36" fillId="29" borderId="6" xfId="0" applyFont="1" applyFill="1" applyBorder="1" applyAlignment="1">
      <alignment horizontal="center" vertical="center" wrapText="1"/>
    </xf>
    <xf numFmtId="4" fontId="36" fillId="26" borderId="6" xfId="0" applyNumberFormat="1" applyFont="1" applyFill="1" applyBorder="1" applyAlignment="1">
      <alignment horizontal="right" vertical="center"/>
    </xf>
    <xf numFmtId="4" fontId="32" fillId="0" borderId="0" xfId="0" applyNumberFormat="1" applyFont="1" applyAlignment="1">
      <alignment horizontal="center" vertical="center"/>
    </xf>
    <xf numFmtId="49" fontId="43" fillId="24" borderId="6" xfId="0" applyNumberFormat="1" applyFont="1" applyFill="1" applyBorder="1" applyAlignment="1">
      <alignment horizontal="left" vertical="center" wrapText="1"/>
    </xf>
    <xf numFmtId="0" fontId="36" fillId="29" borderId="7" xfId="0" applyFont="1" applyFill="1" applyBorder="1" applyAlignment="1">
      <alignment vertical="center" wrapText="1"/>
    </xf>
    <xf numFmtId="49" fontId="32" fillId="27" borderId="6" xfId="0" applyNumberFormat="1" applyFont="1" applyFill="1" applyBorder="1" applyAlignment="1">
      <alignment horizontal="center" vertical="center" wrapText="1"/>
    </xf>
    <xf numFmtId="49" fontId="32" fillId="26" borderId="6" xfId="0" applyNumberFormat="1" applyFont="1" applyFill="1" applyBorder="1" applyAlignment="1">
      <alignment horizontal="center" vertical="center" wrapText="1"/>
    </xf>
    <xf numFmtId="0" fontId="54" fillId="26" borderId="6" xfId="39" quotePrefix="1" applyFont="1" applyFill="1" applyBorder="1" applyAlignment="1">
      <alignment vertical="center" wrapText="1"/>
    </xf>
    <xf numFmtId="0" fontId="36" fillId="27" borderId="6" xfId="0" applyFont="1" applyFill="1" applyBorder="1" applyAlignment="1">
      <alignment horizontal="left" vertical="center" wrapText="1"/>
    </xf>
    <xf numFmtId="0" fontId="36" fillId="29" borderId="11" xfId="0" applyFont="1" applyFill="1" applyBorder="1" applyAlignment="1">
      <alignment horizontal="left" vertical="center" wrapText="1"/>
    </xf>
    <xf numFmtId="3" fontId="36" fillId="28" borderId="6" xfId="0" applyNumberFormat="1" applyFont="1" applyFill="1" applyBorder="1" applyAlignment="1">
      <alignment horizontal="right" vertical="center"/>
    </xf>
    <xf numFmtId="49" fontId="55" fillId="0" borderId="6" xfId="0" applyNumberFormat="1" applyFont="1" applyBorder="1" applyAlignment="1">
      <alignment horizontal="center" vertical="center"/>
    </xf>
    <xf numFmtId="3" fontId="36" fillId="26" borderId="9" xfId="0" applyNumberFormat="1" applyFont="1" applyFill="1" applyBorder="1" applyAlignment="1">
      <alignment horizontal="right" vertical="center" wrapText="1"/>
    </xf>
    <xf numFmtId="0" fontId="36" fillId="26" borderId="6" xfId="0" applyFont="1" applyFill="1" applyBorder="1" applyAlignment="1">
      <alignment vertical="center" wrapText="1"/>
    </xf>
    <xf numFmtId="3" fontId="32" fillId="27" borderId="6" xfId="0" applyNumberFormat="1" applyFont="1" applyFill="1" applyBorder="1" applyAlignment="1">
      <alignment horizontal="right" vertical="center" wrapText="1"/>
    </xf>
    <xf numFmtId="3" fontId="32" fillId="0" borderId="0" xfId="0" applyNumberFormat="1" applyFont="1" applyAlignment="1">
      <alignment horizontal="right" vertical="center"/>
    </xf>
    <xf numFmtId="0" fontId="56" fillId="0" borderId="0" xfId="0" applyFont="1" applyAlignment="1">
      <alignment horizontal="center" vertical="center"/>
    </xf>
    <xf numFmtId="3" fontId="56" fillId="0" borderId="0" xfId="0" applyNumberFormat="1" applyFont="1" applyAlignment="1">
      <alignment horizontal="center" vertical="center"/>
    </xf>
    <xf numFmtId="0" fontId="36" fillId="30" borderId="6" xfId="0" applyFont="1" applyFill="1" applyBorder="1" applyAlignment="1">
      <alignment horizontal="center" vertical="center" wrapText="1"/>
    </xf>
    <xf numFmtId="0" fontId="36" fillId="26" borderId="6" xfId="0" applyFont="1" applyFill="1" applyBorder="1" applyAlignment="1">
      <alignment horizontal="center" vertical="center"/>
    </xf>
    <xf numFmtId="0" fontId="32" fillId="26" borderId="0" xfId="0" applyFont="1" applyFill="1" applyAlignment="1">
      <alignment wrapText="1"/>
    </xf>
    <xf numFmtId="3" fontId="36" fillId="26" borderId="6" xfId="0" applyNumberFormat="1" applyFont="1" applyFill="1" applyBorder="1" applyAlignment="1">
      <alignment horizontal="right" vertical="center" wrapText="1"/>
    </xf>
    <xf numFmtId="3" fontId="36" fillId="26" borderId="8" xfId="0" applyNumberFormat="1" applyFont="1" applyFill="1" applyBorder="1" applyAlignment="1">
      <alignment horizontal="right" vertical="center" wrapText="1"/>
    </xf>
    <xf numFmtId="3" fontId="36" fillId="26" borderId="14" xfId="0" applyNumberFormat="1" applyFont="1" applyFill="1" applyBorder="1" applyAlignment="1">
      <alignment horizontal="right" vertical="center" wrapText="1"/>
    </xf>
    <xf numFmtId="1" fontId="32" fillId="26" borderId="0" xfId="0" applyNumberFormat="1" applyFont="1" applyFill="1"/>
    <xf numFmtId="4" fontId="32" fillId="26" borderId="0" xfId="0" applyNumberFormat="1" applyFont="1" applyFill="1"/>
    <xf numFmtId="2" fontId="32" fillId="26" borderId="0" xfId="0" applyNumberFormat="1" applyFont="1" applyFill="1" applyAlignment="1">
      <alignment horizontal="center"/>
    </xf>
    <xf numFmtId="1" fontId="42" fillId="26" borderId="0" xfId="0" applyNumberFormat="1" applyFont="1" applyFill="1" applyAlignment="1">
      <alignment horizontal="center" vertical="center"/>
    </xf>
    <xf numFmtId="1" fontId="42" fillId="30" borderId="0" xfId="0" applyNumberFormat="1" applyFont="1" applyFill="1" applyAlignment="1">
      <alignment horizontal="center" vertical="center"/>
    </xf>
    <xf numFmtId="1" fontId="32" fillId="26" borderId="0" xfId="0" applyNumberFormat="1" applyFont="1" applyFill="1" applyAlignment="1">
      <alignment horizontal="center"/>
    </xf>
    <xf numFmtId="0" fontId="32" fillId="30" borderId="0" xfId="0" applyFont="1" applyFill="1" applyAlignment="1">
      <alignment horizontal="center"/>
    </xf>
    <xf numFmtId="0" fontId="12" fillId="0" borderId="6" xfId="45" applyBorder="1" applyAlignment="1">
      <alignment horizontal="center" vertical="center" wrapText="1"/>
    </xf>
    <xf numFmtId="0" fontId="54" fillId="0" borderId="6" xfId="45" quotePrefix="1" applyFont="1" applyBorder="1" applyAlignment="1">
      <alignment vertical="center" wrapText="1"/>
    </xf>
    <xf numFmtId="0" fontId="57" fillId="0" borderId="6" xfId="47" applyFont="1" applyBorder="1" applyAlignment="1">
      <alignment horizontal="center" vertical="center" wrapText="1"/>
    </xf>
    <xf numFmtId="3" fontId="32" fillId="26" borderId="6" xfId="0" applyNumberFormat="1" applyFont="1" applyFill="1" applyBorder="1" applyAlignment="1">
      <alignment horizontal="right" vertical="center"/>
    </xf>
    <xf numFmtId="3" fontId="32" fillId="26" borderId="11" xfId="0" applyNumberFormat="1" applyFont="1" applyFill="1" applyBorder="1" applyAlignment="1">
      <alignment horizontal="center" vertical="center"/>
    </xf>
    <xf numFmtId="3" fontId="40" fillId="26" borderId="6" xfId="0" applyNumberFormat="1" applyFont="1" applyFill="1" applyBorder="1" applyAlignment="1">
      <alignment horizontal="center" vertical="center"/>
    </xf>
    <xf numFmtId="3" fontId="40" fillId="26" borderId="9" xfId="0" applyNumberFormat="1" applyFont="1" applyFill="1" applyBorder="1" applyAlignment="1">
      <alignment horizontal="center" vertical="center"/>
    </xf>
    <xf numFmtId="0" fontId="32" fillId="26" borderId="0" xfId="0" applyFont="1" applyFill="1" applyAlignment="1">
      <alignment horizontal="center" vertical="center"/>
    </xf>
    <xf numFmtId="0" fontId="55" fillId="0" borderId="0" xfId="0" applyFont="1" applyAlignment="1">
      <alignment horizontal="left"/>
    </xf>
    <xf numFmtId="0" fontId="55" fillId="0" borderId="0" xfId="0" applyFont="1" applyAlignment="1">
      <alignment horizontal="center"/>
    </xf>
    <xf numFmtId="0" fontId="36" fillId="26" borderId="6" xfId="0" applyFont="1" applyFill="1" applyBorder="1" applyAlignment="1">
      <alignment horizontal="left" vertical="center" wrapText="1"/>
    </xf>
    <xf numFmtId="0" fontId="36" fillId="26" borderId="6" xfId="0" applyFont="1" applyFill="1" applyBorder="1" applyAlignment="1">
      <alignment horizontal="left" vertical="center" wrapText="1"/>
    </xf>
    <xf numFmtId="0" fontId="54" fillId="0" borderId="6" xfId="48" quotePrefix="1" applyFont="1" applyBorder="1" applyAlignment="1">
      <alignment vertical="center" wrapText="1"/>
    </xf>
    <xf numFmtId="0" fontId="57" fillId="0" borderId="6" xfId="48" applyFont="1" applyBorder="1" applyAlignment="1">
      <alignment horizontal="center" vertical="center" wrapText="1"/>
    </xf>
    <xf numFmtId="0" fontId="36" fillId="26" borderId="7" xfId="0" applyFont="1" applyFill="1" applyBorder="1" applyAlignment="1">
      <alignment horizontal="left" vertical="center" wrapText="1"/>
    </xf>
    <xf numFmtId="4" fontId="40" fillId="0" borderId="12" xfId="0" applyNumberFormat="1" applyFont="1" applyBorder="1" applyAlignment="1">
      <alignment horizontal="left" vertical="center" wrapText="1"/>
    </xf>
    <xf numFmtId="0" fontId="54" fillId="26" borderId="6" xfId="47" quotePrefix="1" applyFont="1" applyFill="1" applyBorder="1" applyAlignment="1">
      <alignment vertical="center" wrapText="1"/>
    </xf>
    <xf numFmtId="0" fontId="32" fillId="0" borderId="5" xfId="0" applyFont="1" applyBorder="1" applyAlignment="1">
      <alignment horizontal="center" vertical="center" wrapText="1"/>
    </xf>
    <xf numFmtId="0" fontId="32" fillId="26" borderId="7" xfId="0" applyFont="1" applyFill="1" applyBorder="1" applyAlignment="1">
      <alignment horizontal="left" vertical="center" wrapText="1"/>
    </xf>
    <xf numFmtId="0" fontId="32" fillId="26" borderId="8" xfId="0" applyFont="1" applyFill="1" applyBorder="1" applyAlignment="1">
      <alignment horizontal="left" vertical="center" wrapText="1"/>
    </xf>
    <xf numFmtId="0" fontId="32" fillId="26" borderId="7" xfId="0" applyFont="1" applyFill="1" applyBorder="1" applyAlignment="1">
      <alignment horizontal="center" vertical="center"/>
    </xf>
    <xf numFmtId="0" fontId="32" fillId="26" borderId="6" xfId="0" applyFont="1" applyFill="1" applyBorder="1" applyAlignment="1">
      <alignment vertical="center" wrapText="1"/>
    </xf>
    <xf numFmtId="49" fontId="32" fillId="26" borderId="6" xfId="0" applyNumberFormat="1" applyFont="1" applyFill="1" applyBorder="1" applyAlignment="1">
      <alignment horizontal="center"/>
    </xf>
    <xf numFmtId="0" fontId="32" fillId="26" borderId="6" xfId="0" applyFont="1" applyFill="1" applyBorder="1" applyAlignment="1">
      <alignment horizontal="center"/>
    </xf>
    <xf numFmtId="0" fontId="32" fillId="26" borderId="0" xfId="0" applyFont="1" applyFill="1" applyAlignment="1">
      <alignment horizontal="center" vertical="center" wrapText="1"/>
    </xf>
    <xf numFmtId="0" fontId="32" fillId="26" borderId="0" xfId="0" applyFont="1" applyFill="1" applyAlignment="1">
      <alignment horizontal="left" wrapText="1"/>
    </xf>
    <xf numFmtId="0" fontId="32" fillId="26" borderId="0" xfId="0" applyFont="1" applyFill="1" applyAlignment="1">
      <alignment horizontal="left" vertical="center" wrapText="1"/>
    </xf>
    <xf numFmtId="0" fontId="32" fillId="26" borderId="0" xfId="0" applyFont="1" applyFill="1" applyAlignment="1">
      <alignment horizontal="right" vertical="center"/>
    </xf>
    <xf numFmtId="0" fontId="32" fillId="0" borderId="6" xfId="0" applyFont="1" applyBorder="1" applyAlignment="1">
      <alignment horizontal="center" vertical="center" wrapText="1"/>
    </xf>
    <xf numFmtId="0" fontId="36" fillId="26" borderId="6" xfId="0" applyFont="1" applyFill="1" applyBorder="1" applyAlignment="1">
      <alignment horizontal="left" vertical="center" wrapText="1"/>
    </xf>
    <xf numFmtId="0" fontId="53" fillId="26" borderId="0" xfId="0" applyFont="1" applyFill="1" applyAlignment="1">
      <alignment wrapText="1"/>
    </xf>
    <xf numFmtId="0" fontId="44" fillId="29" borderId="6" xfId="0" applyFont="1" applyFill="1" applyBorder="1" applyAlignment="1">
      <alignment horizontal="left" vertical="center" wrapText="1"/>
    </xf>
    <xf numFmtId="0" fontId="36" fillId="31" borderId="6" xfId="0" applyFont="1" applyFill="1" applyBorder="1" applyAlignment="1">
      <alignment horizontal="left" vertical="center" wrapText="1"/>
    </xf>
    <xf numFmtId="0" fontId="36" fillId="28" borderId="6" xfId="0" applyFont="1" applyFill="1" applyBorder="1" applyAlignment="1">
      <alignment horizontal="center" vertical="center" wrapText="1"/>
    </xf>
    <xf numFmtId="0" fontId="32" fillId="27" borderId="0" xfId="0" applyFont="1" applyFill="1"/>
    <xf numFmtId="0" fontId="32" fillId="27" borderId="0" xfId="0" applyFont="1" applyFill="1" applyAlignment="1">
      <alignment horizontal="center"/>
    </xf>
    <xf numFmtId="165" fontId="57" fillId="26" borderId="6" xfId="47" applyNumberFormat="1" applyFont="1" applyFill="1" applyBorder="1" applyAlignment="1">
      <alignment horizontal="center" vertical="center"/>
    </xf>
    <xf numFmtId="0" fontId="32" fillId="26" borderId="6" xfId="0" applyFont="1" applyFill="1" applyBorder="1" applyAlignment="1">
      <alignment horizontal="center" vertical="center" wrapText="1"/>
    </xf>
    <xf numFmtId="3" fontId="32" fillId="26" borderId="6" xfId="0" applyNumberFormat="1" applyFont="1" applyFill="1" applyBorder="1" applyAlignment="1">
      <alignment horizontal="center" vertical="center" wrapText="1"/>
    </xf>
    <xf numFmtId="4" fontId="32" fillId="26" borderId="6" xfId="0" applyNumberFormat="1" applyFont="1" applyFill="1" applyBorder="1" applyAlignment="1">
      <alignment horizontal="center"/>
    </xf>
    <xf numFmtId="4" fontId="32" fillId="26" borderId="6" xfId="0" applyNumberFormat="1" applyFont="1" applyFill="1" applyBorder="1" applyAlignment="1">
      <alignment horizontal="center" wrapText="1"/>
    </xf>
    <xf numFmtId="0" fontId="53" fillId="0" borderId="0" xfId="0" applyFont="1" applyAlignment="1">
      <alignment horizontal="justify" vertical="center"/>
    </xf>
    <xf numFmtId="0" fontId="2" fillId="0" borderId="0" xfId="55"/>
    <xf numFmtId="0" fontId="54" fillId="26" borderId="0" xfId="55" applyFont="1" applyFill="1"/>
    <xf numFmtId="0" fontId="60" fillId="26" borderId="0" xfId="55" quotePrefix="1" applyFont="1" applyFill="1" applyAlignment="1">
      <alignment horizontal="center"/>
    </xf>
    <xf numFmtId="0" fontId="54" fillId="26" borderId="0" xfId="55" applyFont="1" applyFill="1" applyAlignment="1">
      <alignment horizontal="right"/>
    </xf>
    <xf numFmtId="0" fontId="54" fillId="26" borderId="6" xfId="55" applyFont="1" applyFill="1" applyBorder="1" applyAlignment="1">
      <alignment horizontal="center" vertical="center" wrapText="1"/>
    </xf>
    <xf numFmtId="0" fontId="54" fillId="26" borderId="6" xfId="55" applyFont="1" applyFill="1" applyBorder="1" applyAlignment="1">
      <alignment vertical="center"/>
    </xf>
    <xf numFmtId="0" fontId="59" fillId="26" borderId="6" xfId="55" applyFont="1" applyFill="1" applyBorder="1" applyAlignment="1">
      <alignment horizontal="center" vertical="center" wrapText="1"/>
    </xf>
    <xf numFmtId="0" fontId="59" fillId="26" borderId="6" xfId="55" quotePrefix="1" applyFont="1" applyFill="1" applyBorder="1" applyAlignment="1">
      <alignment vertical="center" wrapText="1"/>
    </xf>
    <xf numFmtId="166" fontId="59" fillId="26" borderId="6" xfId="55" applyNumberFormat="1" applyFont="1" applyFill="1" applyBorder="1" applyAlignment="1">
      <alignment horizontal="right" vertical="center"/>
    </xf>
    <xf numFmtId="0" fontId="54" fillId="26" borderId="6" xfId="55" quotePrefix="1" applyFont="1" applyFill="1" applyBorder="1" applyAlignment="1">
      <alignment vertical="center" wrapText="1"/>
    </xf>
    <xf numFmtId="166" fontId="54" fillId="26" borderId="6" xfId="55" applyNumberFormat="1" applyFont="1" applyFill="1" applyBorder="1" applyAlignment="1">
      <alignment horizontal="right" vertical="center"/>
    </xf>
    <xf numFmtId="0" fontId="59" fillId="26" borderId="6" xfId="55" applyFont="1" applyFill="1" applyBorder="1" applyAlignment="1">
      <alignment vertical="center" wrapText="1"/>
    </xf>
    <xf numFmtId="0" fontId="32" fillId="0" borderId="0" xfId="0" applyFont="1" applyAlignment="1">
      <alignment horizontal="center" vertical="center"/>
    </xf>
    <xf numFmtId="0" fontId="57" fillId="0" borderId="0" xfId="55" applyFont="1"/>
    <xf numFmtId="3" fontId="36" fillId="25" borderId="6" xfId="0" applyNumberFormat="1" applyFont="1" applyFill="1" applyBorder="1" applyAlignment="1">
      <alignment horizontal="right" vertical="center"/>
    </xf>
    <xf numFmtId="0" fontId="1" fillId="0" borderId="0" xfId="56"/>
    <xf numFmtId="0" fontId="60" fillId="26" borderId="0" xfId="56" quotePrefix="1" applyFont="1" applyFill="1" applyAlignment="1">
      <alignment horizontal="center"/>
    </xf>
    <xf numFmtId="0" fontId="54" fillId="26" borderId="0" xfId="56" applyFont="1" applyFill="1"/>
    <xf numFmtId="0" fontId="54" fillId="26" borderId="0" xfId="56" applyFont="1" applyFill="1" applyAlignment="1">
      <alignment horizontal="right"/>
    </xf>
    <xf numFmtId="0" fontId="54" fillId="26" borderId="6" xfId="56" applyFont="1" applyFill="1" applyBorder="1" applyAlignment="1">
      <alignment horizontal="center" vertical="center" wrapText="1"/>
    </xf>
    <xf numFmtId="0" fontId="59" fillId="26" borderId="6" xfId="56" applyFont="1" applyFill="1" applyBorder="1" applyAlignment="1">
      <alignment horizontal="center" vertical="center" wrapText="1"/>
    </xf>
    <xf numFmtId="0" fontId="59" fillId="26" borderId="6" xfId="56" quotePrefix="1" applyFont="1" applyFill="1" applyBorder="1" applyAlignment="1">
      <alignment vertical="center" wrapText="1"/>
    </xf>
    <xf numFmtId="166" fontId="59" fillId="26" borderId="6" xfId="56" applyNumberFormat="1" applyFont="1" applyFill="1" applyBorder="1" applyAlignment="1">
      <alignment vertical="center"/>
    </xf>
    <xf numFmtId="0" fontId="54" fillId="26" borderId="6" xfId="56" quotePrefix="1" applyFont="1" applyFill="1" applyBorder="1" applyAlignment="1">
      <alignment vertical="center" wrapText="1"/>
    </xf>
    <xf numFmtId="166" fontId="54" fillId="26" borderId="6" xfId="56" applyNumberFormat="1" applyFont="1" applyFill="1" applyBorder="1" applyAlignment="1">
      <alignment vertical="center"/>
    </xf>
    <xf numFmtId="0" fontId="59" fillId="26" borderId="6" xfId="56" applyFont="1" applyFill="1" applyBorder="1" applyAlignment="1">
      <alignment vertical="center" wrapText="1"/>
    </xf>
    <xf numFmtId="0" fontId="57" fillId="26" borderId="0" xfId="56" applyFont="1" applyFill="1"/>
    <xf numFmtId="0" fontId="32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49" fontId="35" fillId="0" borderId="0" xfId="0" applyNumberFormat="1" applyFont="1" applyAlignment="1">
      <alignment horizontal="center"/>
    </xf>
    <xf numFmtId="0" fontId="36" fillId="0" borderId="5" xfId="0" applyFont="1" applyBorder="1" applyAlignment="1">
      <alignment horizontal="center" vertical="top"/>
    </xf>
    <xf numFmtId="0" fontId="32" fillId="0" borderId="6" xfId="0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/>
    </xf>
    <xf numFmtId="0" fontId="32" fillId="0" borderId="0" xfId="0" applyFont="1" applyAlignment="1">
      <alignment horizontal="left" vertical="center" wrapText="1"/>
    </xf>
    <xf numFmtId="0" fontId="40" fillId="0" borderId="7" xfId="0" applyFont="1" applyBorder="1" applyAlignment="1">
      <alignment horizontal="left" vertical="center" wrapText="1"/>
    </xf>
    <xf numFmtId="0" fontId="40" fillId="0" borderId="7" xfId="0" applyFont="1" applyBorder="1" applyAlignment="1">
      <alignment horizontal="left" vertical="center"/>
    </xf>
    <xf numFmtId="0" fontId="59" fillId="26" borderId="0" xfId="56" applyFont="1" applyFill="1" applyAlignment="1">
      <alignment horizontal="center"/>
    </xf>
    <xf numFmtId="0" fontId="54" fillId="26" borderId="0" xfId="56" applyFont="1" applyFill="1" applyAlignment="1">
      <alignment horizontal="center"/>
    </xf>
    <xf numFmtId="0" fontId="61" fillId="26" borderId="6" xfId="56" applyFont="1" applyFill="1" applyBorder="1" applyAlignment="1">
      <alignment horizontal="center" vertical="center" wrapText="1"/>
    </xf>
    <xf numFmtId="0" fontId="54" fillId="26" borderId="6" xfId="56" applyFont="1" applyFill="1" applyBorder="1" applyAlignment="1">
      <alignment horizontal="center" vertical="center" wrapText="1"/>
    </xf>
    <xf numFmtId="0" fontId="62" fillId="26" borderId="0" xfId="56" applyFont="1" applyFill="1" applyAlignment="1">
      <alignment horizontal="center"/>
    </xf>
    <xf numFmtId="0" fontId="45" fillId="24" borderId="6" xfId="0" applyFont="1" applyFill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0" fontId="43" fillId="0" borderId="6" xfId="0" applyFont="1" applyBorder="1" applyAlignment="1">
      <alignment horizontal="center" vertical="center" wrapText="1"/>
    </xf>
    <xf numFmtId="0" fontId="44" fillId="0" borderId="6" xfId="0" applyFont="1" applyBorder="1" applyAlignment="1">
      <alignment horizontal="center" vertical="center" wrapText="1"/>
    </xf>
    <xf numFmtId="0" fontId="45" fillId="0" borderId="6" xfId="0" applyFont="1" applyBorder="1" applyAlignment="1">
      <alignment horizontal="center" vertical="center" textRotation="90" wrapText="1"/>
    </xf>
    <xf numFmtId="0" fontId="45" fillId="23" borderId="6" xfId="0" applyFont="1" applyFill="1" applyBorder="1" applyAlignment="1">
      <alignment horizontal="center" vertical="center" wrapText="1"/>
    </xf>
    <xf numFmtId="0" fontId="43" fillId="0" borderId="6" xfId="0" applyFont="1" applyBorder="1" applyAlignment="1">
      <alignment horizontal="left" vertical="center" wrapText="1"/>
    </xf>
    <xf numFmtId="0" fontId="36" fillId="26" borderId="7" xfId="0" applyFont="1" applyFill="1" applyBorder="1" applyAlignment="1">
      <alignment horizontal="left" vertical="center" wrapText="1"/>
    </xf>
    <xf numFmtId="0" fontId="36" fillId="26" borderId="12" xfId="0" applyFont="1" applyFill="1" applyBorder="1" applyAlignment="1">
      <alignment horizontal="left" vertical="center" wrapText="1"/>
    </xf>
    <xf numFmtId="0" fontId="36" fillId="26" borderId="8" xfId="0" applyFont="1" applyFill="1" applyBorder="1" applyAlignment="1">
      <alignment horizontal="left" vertical="center" wrapText="1"/>
    </xf>
    <xf numFmtId="0" fontId="36" fillId="0" borderId="6" xfId="0" applyFont="1" applyBorder="1" applyAlignment="1">
      <alignment horizontal="left" vertical="center" wrapText="1"/>
    </xf>
    <xf numFmtId="0" fontId="32" fillId="0" borderId="6" xfId="0" applyFont="1" applyBorder="1" applyAlignment="1">
      <alignment horizontal="left" vertical="center" wrapText="1"/>
    </xf>
    <xf numFmtId="0" fontId="32" fillId="0" borderId="7" xfId="0" quotePrefix="1" applyFont="1" applyBorder="1" applyAlignment="1">
      <alignment horizontal="left" vertical="center" wrapText="1"/>
    </xf>
    <xf numFmtId="0" fontId="32" fillId="0" borderId="12" xfId="0" applyFont="1" applyBorder="1" applyAlignment="1">
      <alignment horizontal="left" vertical="center" wrapText="1"/>
    </xf>
    <xf numFmtId="0" fontId="32" fillId="0" borderId="8" xfId="0" applyFont="1" applyBorder="1" applyAlignment="1">
      <alignment horizontal="left" vertical="center" wrapText="1"/>
    </xf>
    <xf numFmtId="0" fontId="36" fillId="0" borderId="0" xfId="0" applyFont="1" applyAlignment="1">
      <alignment horizontal="center" vertical="top"/>
    </xf>
    <xf numFmtId="0" fontId="36" fillId="26" borderId="6" xfId="0" applyFont="1" applyFill="1" applyBorder="1" applyAlignment="1">
      <alignment horizontal="left" vertical="center" wrapText="1"/>
    </xf>
    <xf numFmtId="0" fontId="36" fillId="0" borderId="6" xfId="32" applyFont="1" applyBorder="1" applyAlignment="1" applyProtection="1">
      <alignment horizontal="left" vertical="center" wrapText="1"/>
    </xf>
    <xf numFmtId="0" fontId="32" fillId="26" borderId="6" xfId="0" applyFont="1" applyFill="1" applyBorder="1" applyAlignment="1">
      <alignment horizontal="left" vertical="center" wrapText="1"/>
    </xf>
    <xf numFmtId="0" fontId="32" fillId="0" borderId="16" xfId="0" applyFont="1" applyBorder="1" applyAlignment="1">
      <alignment horizontal="left" vertical="center" wrapText="1"/>
    </xf>
    <xf numFmtId="0" fontId="32" fillId="26" borderId="6" xfId="0" applyFont="1" applyFill="1" applyBorder="1" applyAlignment="1">
      <alignment horizontal="left" wrapText="1"/>
    </xf>
    <xf numFmtId="0" fontId="32" fillId="26" borderId="7" xfId="0" applyFont="1" applyFill="1" applyBorder="1" applyAlignment="1">
      <alignment horizontal="left" vertical="center" wrapText="1"/>
    </xf>
    <xf numFmtId="0" fontId="0" fillId="26" borderId="8" xfId="0" applyFill="1" applyBorder="1" applyAlignment="1">
      <alignment horizontal="left" vertical="center" wrapText="1"/>
    </xf>
    <xf numFmtId="0" fontId="32" fillId="26" borderId="6" xfId="0" applyFont="1" applyFill="1" applyBorder="1" applyAlignment="1">
      <alignment horizontal="center" vertical="center" wrapText="1"/>
    </xf>
    <xf numFmtId="0" fontId="55" fillId="26" borderId="6" xfId="0" applyFont="1" applyFill="1" applyBorder="1" applyAlignment="1">
      <alignment horizontal="left" vertical="center" wrapText="1"/>
    </xf>
    <xf numFmtId="0" fontId="32" fillId="26" borderId="8" xfId="0" applyFont="1" applyFill="1" applyBorder="1" applyAlignment="1">
      <alignment horizontal="left" vertical="center" wrapText="1"/>
    </xf>
    <xf numFmtId="0" fontId="32" fillId="26" borderId="6" xfId="0" applyFont="1" applyFill="1" applyBorder="1" applyAlignment="1">
      <alignment horizontal="center" vertical="center"/>
    </xf>
    <xf numFmtId="0" fontId="32" fillId="26" borderId="0" xfId="0" applyFont="1" applyFill="1" applyAlignment="1">
      <alignment horizontal="center" vertical="center"/>
    </xf>
    <xf numFmtId="49" fontId="35" fillId="0" borderId="0" xfId="0" applyNumberFormat="1" applyFont="1" applyAlignment="1">
      <alignment horizontal="left" wrapText="1"/>
    </xf>
    <xf numFmtId="0" fontId="32" fillId="0" borderId="0" xfId="0" applyFont="1" applyAlignment="1">
      <alignment horizontal="left" vertical="center"/>
    </xf>
    <xf numFmtId="0" fontId="54" fillId="26" borderId="6" xfId="55" applyFont="1" applyFill="1" applyBorder="1" applyAlignment="1">
      <alignment horizontal="center" vertical="center" wrapText="1"/>
    </xf>
    <xf numFmtId="0" fontId="62" fillId="26" borderId="0" xfId="55" applyFont="1" applyFill="1" applyAlignment="1">
      <alignment horizontal="center"/>
    </xf>
    <xf numFmtId="0" fontId="59" fillId="26" borderId="0" xfId="55" applyFont="1" applyFill="1" applyAlignment="1">
      <alignment horizontal="center"/>
    </xf>
    <xf numFmtId="0" fontId="54" fillId="26" borderId="0" xfId="55" applyFont="1" applyFill="1" applyAlignment="1">
      <alignment horizontal="center"/>
    </xf>
    <xf numFmtId="0" fontId="61" fillId="26" borderId="6" xfId="55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wrapText="1"/>
    </xf>
    <xf numFmtId="0" fontId="36" fillId="24" borderId="6" xfId="0" applyFont="1" applyFill="1" applyBorder="1" applyAlignment="1">
      <alignment horizontal="center" vertical="center" textRotation="90" wrapText="1"/>
    </xf>
  </cellXfs>
  <cellStyles count="57">
    <cellStyle name="20% – Акцентування1" xfId="1"/>
    <cellStyle name="20% – Акцентування2" xfId="2"/>
    <cellStyle name="20% – Акцентування3" xfId="3"/>
    <cellStyle name="20% – Акцентування4" xfId="4"/>
    <cellStyle name="20% – Акцентування5" xfId="5"/>
    <cellStyle name="20% – Акцентування6" xfId="6"/>
    <cellStyle name="40% – Акцентування1" xfId="7"/>
    <cellStyle name="40% – Акцентування2" xfId="8"/>
    <cellStyle name="40% – Акцентування3" xfId="9"/>
    <cellStyle name="40% – Акцентування4" xfId="10"/>
    <cellStyle name="40% – Акцентування5" xfId="11"/>
    <cellStyle name="40% – Акцентування6" xfId="12"/>
    <cellStyle name="60% – Акцентування1" xfId="13"/>
    <cellStyle name="60% – Акцентування2" xfId="14"/>
    <cellStyle name="60% – Акцентування3" xfId="15"/>
    <cellStyle name="60% – Акцентування4" xfId="16"/>
    <cellStyle name="60% – Акцентування5" xfId="17"/>
    <cellStyle name="60% – Акцентування6" xfId="18"/>
    <cellStyle name="Акцентування1" xfId="19"/>
    <cellStyle name="Акцентування2" xfId="20"/>
    <cellStyle name="Акцентування3" xfId="21"/>
    <cellStyle name="Акцентування4" xfId="22"/>
    <cellStyle name="Акцентування5" xfId="23"/>
    <cellStyle name="Акцентування6" xfId="24"/>
    <cellStyle name="Ввід" xfId="25"/>
    <cellStyle name="Зв'язана клітинка" xfId="26"/>
    <cellStyle name="Контрольна клітинка" xfId="27"/>
    <cellStyle name="Назва" xfId="28"/>
    <cellStyle name="Обчислення" xfId="29"/>
    <cellStyle name="Обычный" xfId="0" builtinId="0"/>
    <cellStyle name="Обычный 10" xfId="47"/>
    <cellStyle name="Обычный 11" xfId="48"/>
    <cellStyle name="Обычный 12" xfId="49"/>
    <cellStyle name="Обычный 13" xfId="50"/>
    <cellStyle name="Обычный 14" xfId="51"/>
    <cellStyle name="Обычный 15" xfId="52"/>
    <cellStyle name="Обычный 16" xfId="53"/>
    <cellStyle name="Обычный 17" xfId="54"/>
    <cellStyle name="Обычный 18" xfId="55"/>
    <cellStyle name="Обычный 19" xfId="56"/>
    <cellStyle name="Обычный 2" xfId="30"/>
    <cellStyle name="Обычный 2 2" xfId="31"/>
    <cellStyle name="Обычный 24" xfId="39"/>
    <cellStyle name="Обычный 3" xfId="40"/>
    <cellStyle name="Обычный 4" xfId="41"/>
    <cellStyle name="Обычный 5" xfId="42"/>
    <cellStyle name="Обычный 6" xfId="43"/>
    <cellStyle name="Обычный 7" xfId="44"/>
    <cellStyle name="Обычный 8" xfId="45"/>
    <cellStyle name="Обычный 9" xfId="46"/>
    <cellStyle name="Обычный_Анализ к отчёту" xfId="32"/>
    <cellStyle name="Обычный_помесячная" xfId="33"/>
    <cellStyle name="Підсумок" xfId="35"/>
    <cellStyle name="Поганий" xfId="34"/>
    <cellStyle name="Середній" xfId="36"/>
    <cellStyle name="Текст попередження" xfId="37"/>
    <cellStyle name="Текст пояснення" xfId="38"/>
  </cellStyles>
  <dxfs count="1">
    <dxf>
      <font>
        <b/>
        <i val="0"/>
        <name val="Arial Cyr"/>
      </font>
      <fill>
        <patternFill>
          <bgColor rgb="FFCCFFFF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MJ226"/>
  <sheetViews>
    <sheetView zoomScaleNormal="100" workbookViewId="0">
      <pane xSplit="1" ySplit="11" topLeftCell="B121" activePane="bottomRight" state="frozen"/>
      <selection pane="topRight" activeCell="B1" sqref="B1"/>
      <selection pane="bottomLeft" activeCell="A15" sqref="A15"/>
      <selection pane="bottomRight" activeCell="A127" sqref="A127:F127"/>
    </sheetView>
  </sheetViews>
  <sheetFormatPr defaultColWidth="9.140625" defaultRowHeight="15.75"/>
  <cols>
    <col min="1" max="1" width="9.85546875" style="1" customWidth="1"/>
    <col min="2" max="2" width="38.140625" style="1" customWidth="1"/>
    <col min="3" max="3" width="13" style="1" customWidth="1"/>
    <col min="4" max="4" width="14.28515625" style="1" customWidth="1"/>
    <col min="5" max="5" width="11.85546875" style="1" customWidth="1"/>
    <col min="6" max="6" width="11" style="1" customWidth="1"/>
    <col min="7" max="7" width="10.140625" style="1" customWidth="1"/>
    <col min="8" max="1024" width="9.140625" style="2"/>
  </cols>
  <sheetData>
    <row r="1" spans="1:13">
      <c r="C1" s="3" t="s">
        <v>0</v>
      </c>
    </row>
    <row r="2" spans="1:13">
      <c r="C2" s="3" t="s">
        <v>1</v>
      </c>
    </row>
    <row r="3" spans="1:13">
      <c r="C3" s="3" t="s">
        <v>2</v>
      </c>
    </row>
    <row r="4" spans="1:13">
      <c r="C4" s="252" t="s">
        <v>592</v>
      </c>
      <c r="D4" s="253"/>
    </row>
    <row r="5" spans="1:13" ht="14.25" customHeight="1">
      <c r="C5" s="3" t="s">
        <v>5</v>
      </c>
    </row>
    <row r="6" spans="1:13" ht="16.5" customHeight="1">
      <c r="C6" s="3" t="s">
        <v>2</v>
      </c>
    </row>
    <row r="7" spans="1:13" ht="15.75" customHeight="1">
      <c r="C7" s="252" t="s">
        <v>692</v>
      </c>
      <c r="D7" s="253"/>
    </row>
    <row r="8" spans="1:13">
      <c r="C8" s="3"/>
      <c r="D8" s="2"/>
    </row>
    <row r="9" spans="1:13" ht="18.75">
      <c r="A9" s="314" t="s">
        <v>561</v>
      </c>
      <c r="B9" s="314"/>
      <c r="C9" s="314"/>
      <c r="D9" s="314"/>
      <c r="E9" s="314"/>
      <c r="F9" s="314"/>
      <c r="H9" s="1"/>
    </row>
    <row r="10" spans="1:13">
      <c r="A10" s="315" t="s">
        <v>9</v>
      </c>
      <c r="B10" s="315"/>
      <c r="C10" s="315"/>
      <c r="D10" s="315"/>
      <c r="E10" s="315"/>
      <c r="F10" s="315"/>
      <c r="H10" s="1"/>
    </row>
    <row r="11" spans="1:13">
      <c r="B11" s="316" t="s">
        <v>10</v>
      </c>
      <c r="C11" s="316"/>
      <c r="F11" s="4" t="s">
        <v>562</v>
      </c>
    </row>
    <row r="12" spans="1:13" ht="15.75" customHeight="1">
      <c r="A12" s="317" t="s">
        <v>12</v>
      </c>
      <c r="B12" s="318" t="s">
        <v>13</v>
      </c>
      <c r="C12" s="317" t="s">
        <v>14</v>
      </c>
      <c r="D12" s="319" t="s">
        <v>15</v>
      </c>
      <c r="E12" s="320" t="s">
        <v>16</v>
      </c>
      <c r="F12" s="320"/>
    </row>
    <row r="13" spans="1:13" ht="41.25" customHeight="1">
      <c r="A13" s="317"/>
      <c r="B13" s="318"/>
      <c r="C13" s="317"/>
      <c r="D13" s="319"/>
      <c r="E13" s="5" t="s">
        <v>17</v>
      </c>
      <c r="F13" s="8" t="s">
        <v>18</v>
      </c>
      <c r="H13" s="9"/>
      <c r="I13" s="9"/>
      <c r="J13" s="9"/>
      <c r="K13" s="9"/>
      <c r="L13" s="9"/>
      <c r="M13" s="9"/>
    </row>
    <row r="14" spans="1:13">
      <c r="A14" s="5">
        <v>1</v>
      </c>
      <c r="B14" s="6">
        <v>2</v>
      </c>
      <c r="C14" s="5">
        <v>3</v>
      </c>
      <c r="D14" s="6">
        <v>4</v>
      </c>
      <c r="E14" s="5">
        <v>5</v>
      </c>
      <c r="F14" s="6">
        <v>6</v>
      </c>
      <c r="H14" s="9"/>
      <c r="I14" s="9"/>
      <c r="J14" s="9"/>
      <c r="K14" s="9"/>
      <c r="L14" s="9"/>
      <c r="M14" s="9"/>
    </row>
    <row r="15" spans="1:13" ht="15" customHeight="1">
      <c r="A15" s="10">
        <v>10000000</v>
      </c>
      <c r="B15" s="11" t="s">
        <v>19</v>
      </c>
      <c r="C15" s="12">
        <f t="shared" ref="C15:C47" si="0">SUM(D15:E15)</f>
        <v>19270100</v>
      </c>
      <c r="D15" s="12">
        <f>SUM(D16,D26,D31,D39,D56)</f>
        <v>19270100</v>
      </c>
      <c r="E15" s="12">
        <f>SUM(E16,E26,E31,E39,E56)</f>
        <v>0</v>
      </c>
      <c r="F15" s="12">
        <f>SUM(F16,F26,F31,F39,F56)</f>
        <v>0</v>
      </c>
    </row>
    <row r="16" spans="1:13" ht="28.5" customHeight="1">
      <c r="A16" s="10">
        <v>11000000</v>
      </c>
      <c r="B16" s="11" t="s">
        <v>20</v>
      </c>
      <c r="C16" s="12">
        <f t="shared" si="0"/>
        <v>19270100</v>
      </c>
      <c r="D16" s="12">
        <f>SUM(D17,D23)</f>
        <v>19270100</v>
      </c>
      <c r="E16" s="12">
        <f>SUM(E17,E23)</f>
        <v>0</v>
      </c>
      <c r="F16" s="12">
        <f>SUM(F17,F23)</f>
        <v>0</v>
      </c>
      <c r="G16" s="1" t="s">
        <v>556</v>
      </c>
    </row>
    <row r="17" spans="1:6" ht="15" customHeight="1">
      <c r="A17" s="10">
        <v>11010000</v>
      </c>
      <c r="B17" s="11" t="s">
        <v>21</v>
      </c>
      <c r="C17" s="12">
        <f t="shared" si="0"/>
        <v>19270100</v>
      </c>
      <c r="D17" s="12">
        <f>SUM(D18:D22)</f>
        <v>19270100</v>
      </c>
      <c r="E17" s="13">
        <f>SUM(E18:E21)</f>
        <v>0</v>
      </c>
      <c r="F17" s="13">
        <f>SUM(F18:F21)</f>
        <v>0</v>
      </c>
    </row>
    <row r="18" spans="1:6" ht="51">
      <c r="A18" s="10">
        <v>11010100</v>
      </c>
      <c r="B18" s="11" t="s">
        <v>22</v>
      </c>
      <c r="C18" s="12">
        <f t="shared" si="0"/>
        <v>19270100</v>
      </c>
      <c r="D18" s="12">
        <v>19270100</v>
      </c>
      <c r="E18" s="12"/>
      <c r="F18" s="12"/>
    </row>
    <row r="19" spans="1:6" ht="76.5" hidden="1">
      <c r="A19" s="10">
        <v>11010200</v>
      </c>
      <c r="B19" s="11" t="s">
        <v>23</v>
      </c>
      <c r="C19" s="12">
        <f t="shared" si="0"/>
        <v>0</v>
      </c>
      <c r="D19" s="12">
        <v>0</v>
      </c>
      <c r="E19" s="12"/>
      <c r="F19" s="12"/>
    </row>
    <row r="20" spans="1:6" ht="38.25" hidden="1">
      <c r="A20" s="10">
        <v>11010400</v>
      </c>
      <c r="B20" s="14" t="s">
        <v>24</v>
      </c>
      <c r="C20" s="12">
        <f t="shared" si="0"/>
        <v>0</v>
      </c>
      <c r="D20" s="12">
        <v>0</v>
      </c>
      <c r="E20" s="12"/>
      <c r="F20" s="12"/>
    </row>
    <row r="21" spans="1:6" ht="36" hidden="1" customHeight="1">
      <c r="A21" s="10">
        <v>11010500</v>
      </c>
      <c r="B21" s="14" t="s">
        <v>25</v>
      </c>
      <c r="C21" s="12">
        <f t="shared" si="0"/>
        <v>0</v>
      </c>
      <c r="D21" s="12">
        <v>0</v>
      </c>
      <c r="E21" s="12"/>
      <c r="F21" s="12"/>
    </row>
    <row r="22" spans="1:6" ht="36" hidden="1" customHeight="1">
      <c r="A22" s="10">
        <v>11011200</v>
      </c>
      <c r="B22" s="175" t="s">
        <v>520</v>
      </c>
      <c r="C22" s="12">
        <f t="shared" si="0"/>
        <v>0</v>
      </c>
      <c r="D22" s="12">
        <v>0</v>
      </c>
      <c r="E22" s="12"/>
      <c r="F22" s="12"/>
    </row>
    <row r="23" spans="1:6" ht="15.75" hidden="1" customHeight="1">
      <c r="A23" s="10">
        <v>11020000</v>
      </c>
      <c r="B23" s="11" t="s">
        <v>26</v>
      </c>
      <c r="C23" s="12">
        <f t="shared" si="0"/>
        <v>0</v>
      </c>
      <c r="D23" s="12">
        <f>SUM(D24:D25)</f>
        <v>0</v>
      </c>
      <c r="E23" s="12">
        <f>SUM(E24:E25)</f>
        <v>0</v>
      </c>
      <c r="F23" s="12">
        <f>SUM(F24:F25)</f>
        <v>0</v>
      </c>
    </row>
    <row r="24" spans="1:6" ht="29.25" hidden="1" customHeight="1">
      <c r="A24" s="10">
        <v>11020200</v>
      </c>
      <c r="B24" s="11" t="s">
        <v>27</v>
      </c>
      <c r="C24" s="12">
        <f t="shared" si="0"/>
        <v>0</v>
      </c>
      <c r="D24" s="12"/>
      <c r="E24" s="13"/>
      <c r="F24" s="13"/>
    </row>
    <row r="25" spans="1:6" ht="38.25" hidden="1">
      <c r="A25" s="10">
        <v>11023200</v>
      </c>
      <c r="B25" s="11" t="s">
        <v>28</v>
      </c>
      <c r="C25" s="12">
        <f t="shared" si="0"/>
        <v>0</v>
      </c>
      <c r="D25" s="12"/>
      <c r="E25" s="12"/>
      <c r="F25" s="12"/>
    </row>
    <row r="26" spans="1:6" ht="38.25" hidden="1" customHeight="1">
      <c r="A26" s="10">
        <v>13000000</v>
      </c>
      <c r="B26" s="11" t="s">
        <v>29</v>
      </c>
      <c r="C26" s="12">
        <f t="shared" si="0"/>
        <v>0</v>
      </c>
      <c r="D26" s="12">
        <f>SUM(D27,D29)</f>
        <v>0</v>
      </c>
      <c r="E26" s="12">
        <f>SUM(E27,E29)</f>
        <v>0</v>
      </c>
      <c r="F26" s="12">
        <f>SUM(F27,F29)</f>
        <v>0</v>
      </c>
    </row>
    <row r="27" spans="1:6" ht="25.5" hidden="1">
      <c r="A27" s="10">
        <v>13010000</v>
      </c>
      <c r="B27" s="11" t="s">
        <v>30</v>
      </c>
      <c r="C27" s="12">
        <f t="shared" si="0"/>
        <v>0</v>
      </c>
      <c r="D27" s="12">
        <f>D28</f>
        <v>0</v>
      </c>
      <c r="E27" s="12"/>
      <c r="F27" s="12"/>
    </row>
    <row r="28" spans="1:6" ht="63.75" hidden="1">
      <c r="A28" s="10">
        <v>13010200</v>
      </c>
      <c r="B28" s="11" t="s">
        <v>31</v>
      </c>
      <c r="C28" s="12">
        <f t="shared" si="0"/>
        <v>0</v>
      </c>
      <c r="D28" s="12"/>
      <c r="E28" s="12"/>
      <c r="F28" s="12"/>
    </row>
    <row r="29" spans="1:6" ht="25.5" hidden="1">
      <c r="A29" s="10">
        <v>13030000</v>
      </c>
      <c r="B29" s="11" t="s">
        <v>32</v>
      </c>
      <c r="C29" s="12">
        <f t="shared" si="0"/>
        <v>0</v>
      </c>
      <c r="D29" s="12">
        <f>D30</f>
        <v>0</v>
      </c>
      <c r="E29" s="12"/>
      <c r="F29" s="12"/>
    </row>
    <row r="30" spans="1:6" ht="25.5" hidden="1" customHeight="1">
      <c r="A30" s="10">
        <v>13030100</v>
      </c>
      <c r="B30" s="11" t="s">
        <v>33</v>
      </c>
      <c r="C30" s="12">
        <f t="shared" si="0"/>
        <v>0</v>
      </c>
      <c r="D30" s="12"/>
      <c r="E30" s="12"/>
      <c r="F30" s="12"/>
    </row>
    <row r="31" spans="1:6" hidden="1">
      <c r="A31" s="10">
        <v>14000000</v>
      </c>
      <c r="B31" s="11" t="s">
        <v>34</v>
      </c>
      <c r="C31" s="12">
        <f t="shared" si="0"/>
        <v>0</v>
      </c>
      <c r="D31" s="12">
        <f>SUM(D32,D34,D36)</f>
        <v>0</v>
      </c>
      <c r="E31" s="12">
        <f>SUM(E32,E34,E36)</f>
        <v>0</v>
      </c>
      <c r="F31" s="12">
        <f>SUM(F32,F34,F36)</f>
        <v>0</v>
      </c>
    </row>
    <row r="32" spans="1:6" ht="24" hidden="1" customHeight="1">
      <c r="A32" s="10">
        <v>14020000</v>
      </c>
      <c r="B32" s="11" t="s">
        <v>35</v>
      </c>
      <c r="C32" s="12">
        <f t="shared" si="0"/>
        <v>0</v>
      </c>
      <c r="D32" s="12">
        <f>D33</f>
        <v>0</v>
      </c>
      <c r="E32" s="12">
        <f>E33</f>
        <v>0</v>
      </c>
      <c r="F32" s="12">
        <f>F33</f>
        <v>0</v>
      </c>
    </row>
    <row r="33" spans="1:6" ht="27" hidden="1" customHeight="1">
      <c r="A33" s="10">
        <v>14021900</v>
      </c>
      <c r="B33" s="11" t="s">
        <v>36</v>
      </c>
      <c r="C33" s="12">
        <f t="shared" si="0"/>
        <v>0</v>
      </c>
      <c r="D33" s="12">
        <v>0</v>
      </c>
      <c r="E33" s="12"/>
      <c r="F33" s="12"/>
    </row>
    <row r="34" spans="1:6" ht="25.5" hidden="1" customHeight="1">
      <c r="A34" s="10">
        <v>14030000</v>
      </c>
      <c r="B34" s="11" t="s">
        <v>37</v>
      </c>
      <c r="C34" s="12">
        <f t="shared" si="0"/>
        <v>0</v>
      </c>
      <c r="D34" s="12">
        <f>D35</f>
        <v>0</v>
      </c>
      <c r="E34" s="12">
        <f>E35</f>
        <v>0</v>
      </c>
      <c r="F34" s="12">
        <f>F35</f>
        <v>0</v>
      </c>
    </row>
    <row r="35" spans="1:6" ht="25.5" hidden="1" customHeight="1">
      <c r="A35" s="10">
        <v>14031900</v>
      </c>
      <c r="B35" s="11" t="s">
        <v>36</v>
      </c>
      <c r="C35" s="12">
        <f t="shared" si="0"/>
        <v>0</v>
      </c>
      <c r="D35" s="12">
        <v>0</v>
      </c>
      <c r="E35" s="12"/>
      <c r="F35" s="12"/>
    </row>
    <row r="36" spans="1:6" ht="35.25" hidden="1" customHeight="1">
      <c r="A36" s="10">
        <v>14040000</v>
      </c>
      <c r="B36" s="11" t="s">
        <v>38</v>
      </c>
      <c r="C36" s="12">
        <f t="shared" si="0"/>
        <v>0</v>
      </c>
      <c r="D36" s="12">
        <f>SUM(D37,D38)</f>
        <v>0</v>
      </c>
      <c r="E36" s="12"/>
      <c r="F36" s="12"/>
    </row>
    <row r="37" spans="1:6" ht="107.25" hidden="1" customHeight="1">
      <c r="A37" s="10">
        <v>14040100</v>
      </c>
      <c r="B37" s="15" t="s">
        <v>39</v>
      </c>
      <c r="C37" s="12">
        <f t="shared" si="0"/>
        <v>0</v>
      </c>
      <c r="D37" s="12">
        <v>0</v>
      </c>
      <c r="E37" s="12"/>
      <c r="F37" s="12"/>
    </row>
    <row r="38" spans="1:6" ht="87.75" hidden="1" customHeight="1">
      <c r="A38" s="10">
        <v>14040200</v>
      </c>
      <c r="B38" s="16" t="s">
        <v>40</v>
      </c>
      <c r="C38" s="12">
        <f t="shared" si="0"/>
        <v>0</v>
      </c>
      <c r="D38" s="12"/>
      <c r="E38" s="12"/>
      <c r="F38" s="12"/>
    </row>
    <row r="39" spans="1:6" ht="15" hidden="1" customHeight="1">
      <c r="A39" s="10">
        <v>18000000</v>
      </c>
      <c r="B39" s="11" t="s">
        <v>41</v>
      </c>
      <c r="C39" s="12">
        <f t="shared" si="0"/>
        <v>0</v>
      </c>
      <c r="D39" s="12">
        <f>SUM(D40,D51:D52)</f>
        <v>0</v>
      </c>
      <c r="E39" s="12">
        <f>SUM(E40,E51:E52)</f>
        <v>0</v>
      </c>
      <c r="F39" s="12">
        <f>SUM(F40,F51:F52)</f>
        <v>0</v>
      </c>
    </row>
    <row r="40" spans="1:6" ht="15.75" hidden="1" customHeight="1">
      <c r="A40" s="10">
        <v>18010000</v>
      </c>
      <c r="B40" s="11" t="s">
        <v>42</v>
      </c>
      <c r="C40" s="12">
        <f t="shared" si="0"/>
        <v>0</v>
      </c>
      <c r="D40" s="12">
        <f>SUM(D41:D50)</f>
        <v>0</v>
      </c>
      <c r="E40" s="12">
        <f>SUM(E41:E50)</f>
        <v>0</v>
      </c>
      <c r="F40" s="12">
        <f>SUM(F41:F50)</f>
        <v>0</v>
      </c>
    </row>
    <row r="41" spans="1:6" ht="40.5" hidden="1" customHeight="1">
      <c r="A41" s="10">
        <v>18010100</v>
      </c>
      <c r="B41" s="11" t="s">
        <v>43</v>
      </c>
      <c r="C41" s="12">
        <f t="shared" si="0"/>
        <v>0</v>
      </c>
      <c r="D41" s="12">
        <v>0</v>
      </c>
      <c r="E41" s="13"/>
      <c r="F41" s="13"/>
    </row>
    <row r="42" spans="1:6" ht="48" hidden="1" customHeight="1">
      <c r="A42" s="10">
        <v>18010200</v>
      </c>
      <c r="B42" s="11" t="s">
        <v>44</v>
      </c>
      <c r="C42" s="12">
        <f t="shared" si="0"/>
        <v>0</v>
      </c>
      <c r="D42" s="12"/>
      <c r="E42" s="13"/>
      <c r="F42" s="13"/>
    </row>
    <row r="43" spans="1:6" ht="51" hidden="1">
      <c r="A43" s="10">
        <v>18010300</v>
      </c>
      <c r="B43" s="11" t="s">
        <v>45</v>
      </c>
      <c r="C43" s="12">
        <f t="shared" si="0"/>
        <v>0</v>
      </c>
      <c r="D43" s="12"/>
      <c r="E43" s="13"/>
      <c r="F43" s="13"/>
    </row>
    <row r="44" spans="1:6" ht="51" hidden="1">
      <c r="A44" s="10">
        <v>18010400</v>
      </c>
      <c r="B44" s="11" t="s">
        <v>46</v>
      </c>
      <c r="C44" s="12">
        <f t="shared" si="0"/>
        <v>0</v>
      </c>
      <c r="D44" s="12">
        <v>0</v>
      </c>
      <c r="E44" s="13"/>
      <c r="F44" s="13"/>
    </row>
    <row r="45" spans="1:6" hidden="1">
      <c r="A45" s="10">
        <v>18010500</v>
      </c>
      <c r="B45" s="11" t="s">
        <v>47</v>
      </c>
      <c r="C45" s="12">
        <f t="shared" si="0"/>
        <v>0</v>
      </c>
      <c r="D45" s="12">
        <v>0</v>
      </c>
      <c r="E45" s="12"/>
      <c r="F45" s="12"/>
    </row>
    <row r="46" spans="1:6" ht="36" hidden="1" customHeight="1">
      <c r="A46" s="10">
        <v>18010600</v>
      </c>
      <c r="B46" s="11" t="s">
        <v>48</v>
      </c>
      <c r="C46" s="12">
        <f t="shared" si="0"/>
        <v>0</v>
      </c>
      <c r="D46" s="12">
        <v>0</v>
      </c>
      <c r="E46" s="12"/>
      <c r="F46" s="12"/>
    </row>
    <row r="47" spans="1:6" ht="36" hidden="1" customHeight="1">
      <c r="A47" s="10">
        <v>18010700</v>
      </c>
      <c r="B47" s="11" t="s">
        <v>49</v>
      </c>
      <c r="C47" s="12">
        <f t="shared" si="0"/>
        <v>0</v>
      </c>
      <c r="D47" s="12"/>
      <c r="E47" s="12"/>
      <c r="F47" s="12"/>
    </row>
    <row r="48" spans="1:6" ht="36" hidden="1" customHeight="1">
      <c r="A48" s="10">
        <v>18010900</v>
      </c>
      <c r="B48" s="11" t="s">
        <v>50</v>
      </c>
      <c r="C48" s="12">
        <f t="shared" ref="C48:C79" si="1">SUM(D48:E48)</f>
        <v>0</v>
      </c>
      <c r="D48" s="12">
        <v>0</v>
      </c>
      <c r="E48" s="12"/>
      <c r="F48" s="12"/>
    </row>
    <row r="49" spans="1:6" hidden="1">
      <c r="A49" s="10">
        <v>18011000</v>
      </c>
      <c r="B49" s="11" t="s">
        <v>51</v>
      </c>
      <c r="C49" s="12">
        <f t="shared" si="1"/>
        <v>0</v>
      </c>
      <c r="D49" s="12"/>
      <c r="E49" s="12"/>
      <c r="F49" s="12"/>
    </row>
    <row r="50" spans="1:6" hidden="1">
      <c r="A50" s="10">
        <v>18011100</v>
      </c>
      <c r="B50" s="11" t="s">
        <v>52</v>
      </c>
      <c r="C50" s="12">
        <f t="shared" si="1"/>
        <v>0</v>
      </c>
      <c r="D50" s="12"/>
      <c r="E50" s="12"/>
      <c r="F50" s="12"/>
    </row>
    <row r="51" spans="1:6" hidden="1">
      <c r="A51" s="10">
        <v>18030200</v>
      </c>
      <c r="B51" s="11" t="s">
        <v>53</v>
      </c>
      <c r="C51" s="12">
        <f t="shared" si="1"/>
        <v>0</v>
      </c>
      <c r="D51" s="12"/>
      <c r="E51" s="12"/>
      <c r="F51" s="12"/>
    </row>
    <row r="52" spans="1:6" hidden="1">
      <c r="A52" s="10">
        <v>18050000</v>
      </c>
      <c r="B52" s="11" t="s">
        <v>54</v>
      </c>
      <c r="C52" s="12">
        <f t="shared" si="1"/>
        <v>0</v>
      </c>
      <c r="D52" s="12">
        <f>SUM(D53:D55)</f>
        <v>0</v>
      </c>
      <c r="E52" s="12">
        <f>SUM(E53:E55)</f>
        <v>0</v>
      </c>
      <c r="F52" s="12">
        <f>SUM(F53:F55)</f>
        <v>0</v>
      </c>
    </row>
    <row r="53" spans="1:6" hidden="1">
      <c r="A53" s="10">
        <v>18050300</v>
      </c>
      <c r="B53" s="11" t="s">
        <v>55</v>
      </c>
      <c r="C53" s="12">
        <f t="shared" si="1"/>
        <v>0</v>
      </c>
      <c r="D53" s="12">
        <v>0</v>
      </c>
      <c r="E53" s="12"/>
      <c r="F53" s="12"/>
    </row>
    <row r="54" spans="1:6" hidden="1">
      <c r="A54" s="10">
        <v>18050400</v>
      </c>
      <c r="B54" s="11" t="s">
        <v>56</v>
      </c>
      <c r="C54" s="12">
        <f t="shared" si="1"/>
        <v>0</v>
      </c>
      <c r="D54" s="12">
        <v>0</v>
      </c>
      <c r="E54" s="12"/>
      <c r="F54" s="12"/>
    </row>
    <row r="55" spans="1:6" ht="63.75" hidden="1">
      <c r="A55" s="10">
        <v>18050500</v>
      </c>
      <c r="B55" s="11" t="s">
        <v>57</v>
      </c>
      <c r="C55" s="12">
        <f t="shared" si="1"/>
        <v>0</v>
      </c>
      <c r="D55" s="12">
        <v>0</v>
      </c>
      <c r="E55" s="12"/>
      <c r="F55" s="12"/>
    </row>
    <row r="56" spans="1:6" hidden="1">
      <c r="A56" s="10">
        <v>19000000</v>
      </c>
      <c r="B56" s="11" t="s">
        <v>58</v>
      </c>
      <c r="C56" s="12">
        <f t="shared" si="1"/>
        <v>0</v>
      </c>
      <c r="D56" s="13">
        <f>D57</f>
        <v>0</v>
      </c>
      <c r="E56" s="13">
        <f>E57</f>
        <v>0</v>
      </c>
      <c r="F56" s="13">
        <f>F57</f>
        <v>0</v>
      </c>
    </row>
    <row r="57" spans="1:6" ht="15" hidden="1" customHeight="1">
      <c r="A57" s="10">
        <v>19010000</v>
      </c>
      <c r="B57" s="11" t="s">
        <v>59</v>
      </c>
      <c r="C57" s="12">
        <f t="shared" si="1"/>
        <v>0</v>
      </c>
      <c r="D57" s="12">
        <f>SUM(D58:D61)</f>
        <v>0</v>
      </c>
      <c r="E57" s="13">
        <f>SUM(E58:E61)</f>
        <v>0</v>
      </c>
      <c r="F57" s="13">
        <f>SUM(F58:F61)</f>
        <v>0</v>
      </c>
    </row>
    <row r="58" spans="1:6" ht="39.75" hidden="1" customHeight="1">
      <c r="A58" s="10">
        <v>19010100</v>
      </c>
      <c r="B58" s="11" t="s">
        <v>60</v>
      </c>
      <c r="C58" s="12">
        <f t="shared" si="1"/>
        <v>0</v>
      </c>
      <c r="D58" s="12"/>
      <c r="E58" s="13">
        <v>0</v>
      </c>
      <c r="F58" s="13"/>
    </row>
    <row r="59" spans="1:6" ht="46.5" hidden="1" customHeight="1">
      <c r="A59" s="10">
        <v>19010200</v>
      </c>
      <c r="B59" s="11" t="s">
        <v>61</v>
      </c>
      <c r="C59" s="12">
        <f t="shared" si="1"/>
        <v>0</v>
      </c>
      <c r="D59" s="12"/>
      <c r="E59" s="13">
        <v>0</v>
      </c>
      <c r="F59" s="13"/>
    </row>
    <row r="60" spans="1:6" ht="51" hidden="1">
      <c r="A60" s="10">
        <v>19010300</v>
      </c>
      <c r="B60" s="11" t="s">
        <v>62</v>
      </c>
      <c r="C60" s="12">
        <f t="shared" si="1"/>
        <v>0</v>
      </c>
      <c r="D60" s="12"/>
      <c r="E60" s="13">
        <v>0</v>
      </c>
      <c r="F60" s="13"/>
    </row>
    <row r="61" spans="1:6" ht="51" hidden="1">
      <c r="A61" s="10">
        <v>19011000</v>
      </c>
      <c r="B61" s="11" t="s">
        <v>63</v>
      </c>
      <c r="C61" s="12">
        <f t="shared" si="1"/>
        <v>0</v>
      </c>
      <c r="D61" s="12"/>
      <c r="E61" s="13"/>
      <c r="F61" s="13"/>
    </row>
    <row r="62" spans="1:6">
      <c r="A62" s="10">
        <v>20000000</v>
      </c>
      <c r="B62" s="11" t="s">
        <v>64</v>
      </c>
      <c r="C62" s="12">
        <f t="shared" si="1"/>
        <v>157000</v>
      </c>
      <c r="D62" s="12">
        <f>SUM(D63,D71,D82,D89,D81)</f>
        <v>0</v>
      </c>
      <c r="E62" s="12">
        <f>SUM(E63,E71,E82,E89)</f>
        <v>157000</v>
      </c>
      <c r="F62" s="12">
        <f>SUM(F63,F71,F82,F89)</f>
        <v>0</v>
      </c>
    </row>
    <row r="63" spans="1:6" ht="27.75" hidden="1" customHeight="1">
      <c r="A63" s="10">
        <v>21000000</v>
      </c>
      <c r="B63" s="11" t="s">
        <v>65</v>
      </c>
      <c r="C63" s="12">
        <f t="shared" si="1"/>
        <v>0</v>
      </c>
      <c r="D63" s="12">
        <f>SUM(D64:D65)</f>
        <v>0</v>
      </c>
      <c r="E63" s="13">
        <f>SUM(E64:E65)</f>
        <v>0</v>
      </c>
      <c r="F63" s="13">
        <f>SUM(F64:F65)</f>
        <v>0</v>
      </c>
    </row>
    <row r="64" spans="1:6" ht="33.75" hidden="1" customHeight="1">
      <c r="A64" s="10">
        <v>21050000</v>
      </c>
      <c r="B64" s="11" t="s">
        <v>66</v>
      </c>
      <c r="C64" s="12">
        <f t="shared" si="1"/>
        <v>0</v>
      </c>
      <c r="D64" s="12">
        <v>0</v>
      </c>
      <c r="E64" s="13"/>
      <c r="F64" s="13"/>
    </row>
    <row r="65" spans="1:6" ht="38.25" hidden="1" customHeight="1">
      <c r="A65" s="10">
        <v>21080000</v>
      </c>
      <c r="B65" s="11" t="s">
        <v>67</v>
      </c>
      <c r="C65" s="12">
        <f t="shared" si="1"/>
        <v>0</v>
      </c>
      <c r="D65" s="12">
        <f>SUM(D66:D70)</f>
        <v>0</v>
      </c>
      <c r="E65" s="12">
        <f>SUM(E66:E70)</f>
        <v>0</v>
      </c>
      <c r="F65" s="12">
        <f>SUM(F66:F70)</f>
        <v>0</v>
      </c>
    </row>
    <row r="66" spans="1:6" ht="15.75" hidden="1" customHeight="1">
      <c r="A66" s="10">
        <v>21080900</v>
      </c>
      <c r="B66" s="11" t="s">
        <v>68</v>
      </c>
      <c r="C66" s="12">
        <f t="shared" si="1"/>
        <v>0</v>
      </c>
      <c r="D66" s="12"/>
      <c r="E66" s="13"/>
      <c r="F66" s="13"/>
    </row>
    <row r="67" spans="1:6" ht="25.5" hidden="1" customHeight="1">
      <c r="A67" s="10">
        <v>21081100</v>
      </c>
      <c r="B67" s="17" t="s">
        <v>69</v>
      </c>
      <c r="C67" s="12">
        <f t="shared" si="1"/>
        <v>0</v>
      </c>
      <c r="D67" s="12">
        <v>0</v>
      </c>
      <c r="E67" s="13"/>
      <c r="F67" s="13"/>
    </row>
    <row r="68" spans="1:6" ht="54" hidden="1" customHeight="1">
      <c r="A68" s="10">
        <v>21081500</v>
      </c>
      <c r="B68" s="18" t="s">
        <v>70</v>
      </c>
      <c r="C68" s="12">
        <f t="shared" si="1"/>
        <v>0</v>
      </c>
      <c r="D68" s="12"/>
      <c r="E68" s="13"/>
      <c r="F68" s="13"/>
    </row>
    <row r="69" spans="1:6" ht="15.75" hidden="1" customHeight="1">
      <c r="A69" s="10">
        <v>21081700</v>
      </c>
      <c r="B69" s="18" t="s">
        <v>71</v>
      </c>
      <c r="C69" s="12">
        <f t="shared" si="1"/>
        <v>0</v>
      </c>
      <c r="D69" s="12">
        <v>0</v>
      </c>
      <c r="E69" s="13"/>
      <c r="F69" s="13"/>
    </row>
    <row r="70" spans="1:6" ht="76.5" hidden="1">
      <c r="A70" s="10">
        <v>21082400</v>
      </c>
      <c r="B70" s="18" t="s">
        <v>72</v>
      </c>
      <c r="C70" s="12">
        <f t="shared" si="1"/>
        <v>0</v>
      </c>
      <c r="D70" s="12"/>
      <c r="E70" s="13"/>
      <c r="F70" s="13"/>
    </row>
    <row r="71" spans="1:6" ht="30.75" hidden="1" customHeight="1">
      <c r="A71" s="10">
        <v>22000000</v>
      </c>
      <c r="B71" s="18" t="s">
        <v>73</v>
      </c>
      <c r="C71" s="12">
        <f t="shared" si="1"/>
        <v>0</v>
      </c>
      <c r="D71" s="12">
        <f>SUM(D72,D77,D79)</f>
        <v>0</v>
      </c>
      <c r="E71" s="12">
        <f>SUM(E72,E77,E79)</f>
        <v>0</v>
      </c>
      <c r="F71" s="12">
        <f>SUM(F72,F77,F79)</f>
        <v>0</v>
      </c>
    </row>
    <row r="72" spans="1:6" hidden="1">
      <c r="A72" s="10">
        <v>22010000</v>
      </c>
      <c r="B72" s="19" t="s">
        <v>74</v>
      </c>
      <c r="C72" s="12">
        <f t="shared" si="1"/>
        <v>0</v>
      </c>
      <c r="D72" s="12">
        <f>SUM(D73:D76)</f>
        <v>0</v>
      </c>
      <c r="E72" s="12">
        <f>SUM(E73:E76)</f>
        <v>0</v>
      </c>
      <c r="F72" s="12">
        <f>SUM(F73:F76)</f>
        <v>0</v>
      </c>
    </row>
    <row r="73" spans="1:6" ht="51" hidden="1">
      <c r="A73" s="10">
        <v>22010300</v>
      </c>
      <c r="B73" s="19" t="s">
        <v>75</v>
      </c>
      <c r="C73" s="12">
        <f t="shared" si="1"/>
        <v>0</v>
      </c>
      <c r="D73" s="12"/>
      <c r="E73" s="13"/>
      <c r="F73" s="13"/>
    </row>
    <row r="74" spans="1:6" ht="15" hidden="1" customHeight="1">
      <c r="A74" s="10">
        <v>22012500</v>
      </c>
      <c r="B74" s="19" t="s">
        <v>76</v>
      </c>
      <c r="C74" s="12">
        <f t="shared" si="1"/>
        <v>0</v>
      </c>
      <c r="D74" s="12"/>
      <c r="E74" s="13"/>
      <c r="F74" s="13"/>
    </row>
    <row r="75" spans="1:6" ht="27" hidden="1" customHeight="1">
      <c r="A75" s="10">
        <v>22012600</v>
      </c>
      <c r="B75" s="19" t="s">
        <v>77</v>
      </c>
      <c r="C75" s="12">
        <f t="shared" si="1"/>
        <v>0</v>
      </c>
      <c r="D75" s="12"/>
      <c r="E75" s="13"/>
      <c r="F75" s="13"/>
    </row>
    <row r="76" spans="1:6" ht="89.25" hidden="1" customHeight="1">
      <c r="A76" s="10">
        <v>22012900</v>
      </c>
      <c r="B76" s="19" t="s">
        <v>78</v>
      </c>
      <c r="C76" s="12">
        <f t="shared" si="1"/>
        <v>0</v>
      </c>
      <c r="D76" s="12">
        <v>0</v>
      </c>
      <c r="E76" s="13"/>
      <c r="F76" s="13"/>
    </row>
    <row r="77" spans="1:6" ht="38.25" hidden="1">
      <c r="A77" s="10">
        <v>22080000</v>
      </c>
      <c r="B77" s="11" t="s">
        <v>79</v>
      </c>
      <c r="C77" s="12">
        <f t="shared" si="1"/>
        <v>0</v>
      </c>
      <c r="D77" s="12">
        <f>D78</f>
        <v>0</v>
      </c>
      <c r="E77" s="13">
        <f>E78</f>
        <v>0</v>
      </c>
      <c r="F77" s="13">
        <f>F78</f>
        <v>0</v>
      </c>
    </row>
    <row r="78" spans="1:6" ht="56.25" hidden="1" customHeight="1">
      <c r="A78" s="10">
        <v>22080400</v>
      </c>
      <c r="B78" s="11" t="s">
        <v>80</v>
      </c>
      <c r="C78" s="12">
        <f t="shared" si="1"/>
        <v>0</v>
      </c>
      <c r="D78" s="12">
        <v>0</v>
      </c>
      <c r="E78" s="13"/>
      <c r="F78" s="13"/>
    </row>
    <row r="79" spans="1:6" hidden="1">
      <c r="A79" s="10">
        <v>22090000</v>
      </c>
      <c r="B79" s="11" t="s">
        <v>81</v>
      </c>
      <c r="C79" s="12">
        <f t="shared" si="1"/>
        <v>0</v>
      </c>
      <c r="D79" s="12">
        <f>D80</f>
        <v>0</v>
      </c>
      <c r="E79" s="13">
        <f>E80</f>
        <v>0</v>
      </c>
      <c r="F79" s="13">
        <f>F80</f>
        <v>0</v>
      </c>
    </row>
    <row r="80" spans="1:6" ht="51" hidden="1">
      <c r="A80" s="10">
        <v>22090100</v>
      </c>
      <c r="B80" s="11" t="s">
        <v>82</v>
      </c>
      <c r="C80" s="12">
        <f t="shared" ref="C80" si="2">SUM(D80:E80)</f>
        <v>0</v>
      </c>
      <c r="D80" s="12"/>
      <c r="E80" s="13"/>
      <c r="F80" s="13"/>
    </row>
    <row r="81" spans="1:6" ht="87.75" hidden="1" customHeight="1">
      <c r="A81" s="10">
        <v>22130000</v>
      </c>
      <c r="B81" s="11" t="s">
        <v>83</v>
      </c>
      <c r="C81" s="12"/>
      <c r="D81" s="12"/>
      <c r="E81" s="13"/>
      <c r="F81" s="13"/>
    </row>
    <row r="82" spans="1:6" hidden="1">
      <c r="A82" s="10">
        <v>24000000</v>
      </c>
      <c r="B82" s="11" t="s">
        <v>84</v>
      </c>
      <c r="C82" s="12">
        <f t="shared" ref="C82:C120" si="3">SUM(D82:E82)</f>
        <v>0</v>
      </c>
      <c r="D82" s="12">
        <f>SUM(D83,D88)</f>
        <v>0</v>
      </c>
      <c r="E82" s="12">
        <f>SUM(E83,E88)</f>
        <v>0</v>
      </c>
      <c r="F82" s="12">
        <f>SUM(F83,F88)</f>
        <v>0</v>
      </c>
    </row>
    <row r="83" spans="1:6" hidden="1">
      <c r="A83" s="10">
        <v>24060000</v>
      </c>
      <c r="B83" s="11" t="s">
        <v>85</v>
      </c>
      <c r="C83" s="12">
        <f t="shared" si="3"/>
        <v>0</v>
      </c>
      <c r="D83" s="12">
        <f>SUM(D84:D87)</f>
        <v>0</v>
      </c>
      <c r="E83" s="12">
        <f>SUM(E84:E87)</f>
        <v>0</v>
      </c>
      <c r="F83" s="12">
        <f>SUM(F84:F87)</f>
        <v>0</v>
      </c>
    </row>
    <row r="84" spans="1:6" hidden="1">
      <c r="A84" s="10">
        <v>24060300</v>
      </c>
      <c r="B84" s="11" t="s">
        <v>85</v>
      </c>
      <c r="C84" s="12">
        <f t="shared" si="3"/>
        <v>0</v>
      </c>
      <c r="D84" s="12"/>
      <c r="E84" s="13"/>
      <c r="F84" s="13"/>
    </row>
    <row r="85" spans="1:6" ht="15.75" hidden="1" customHeight="1">
      <c r="A85" s="10">
        <v>24061600</v>
      </c>
      <c r="B85" s="11" t="s">
        <v>86</v>
      </c>
      <c r="C85" s="12">
        <f t="shared" si="3"/>
        <v>0</v>
      </c>
      <c r="D85" s="12"/>
      <c r="E85" s="13"/>
      <c r="F85" s="13"/>
    </row>
    <row r="86" spans="1:6" ht="57" hidden="1" customHeight="1">
      <c r="A86" s="10">
        <v>24062100</v>
      </c>
      <c r="B86" s="11" t="s">
        <v>87</v>
      </c>
      <c r="C86" s="12">
        <f t="shared" si="3"/>
        <v>0</v>
      </c>
      <c r="D86" s="12"/>
      <c r="E86" s="13"/>
      <c r="F86" s="13"/>
    </row>
    <row r="87" spans="1:6" ht="149.25" hidden="1" customHeight="1">
      <c r="A87" s="10">
        <v>24062200</v>
      </c>
      <c r="B87" s="11" t="s">
        <v>88</v>
      </c>
      <c r="C87" s="12">
        <f t="shared" si="3"/>
        <v>0</v>
      </c>
      <c r="D87" s="12">
        <v>0</v>
      </c>
      <c r="E87" s="13"/>
      <c r="F87" s="13"/>
    </row>
    <row r="88" spans="1:6" ht="25.5" hidden="1" customHeight="1">
      <c r="A88" s="10">
        <v>24170000</v>
      </c>
      <c r="B88" s="11" t="s">
        <v>89</v>
      </c>
      <c r="C88" s="12">
        <f t="shared" si="3"/>
        <v>0</v>
      </c>
      <c r="D88" s="12"/>
      <c r="E88" s="13"/>
      <c r="F88" s="13"/>
    </row>
    <row r="89" spans="1:6" ht="15" customHeight="1">
      <c r="A89" s="10">
        <v>25000000</v>
      </c>
      <c r="B89" s="11" t="s">
        <v>90</v>
      </c>
      <c r="C89" s="12">
        <f t="shared" si="3"/>
        <v>157000</v>
      </c>
      <c r="D89" s="12">
        <f>D90</f>
        <v>0</v>
      </c>
      <c r="E89" s="177">
        <f>E90</f>
        <v>157000</v>
      </c>
      <c r="F89" s="13">
        <f>F90</f>
        <v>0</v>
      </c>
    </row>
    <row r="90" spans="1:6" ht="38.25">
      <c r="A90" s="10">
        <v>25010000</v>
      </c>
      <c r="B90" s="11" t="s">
        <v>91</v>
      </c>
      <c r="C90" s="12">
        <f t="shared" si="3"/>
        <v>157000</v>
      </c>
      <c r="D90" s="12">
        <f>SUM(D91:D93)</f>
        <v>0</v>
      </c>
      <c r="E90" s="13">
        <f>SUM(E91:E93)</f>
        <v>157000</v>
      </c>
      <c r="F90" s="13">
        <f>SUM(F91:F93)</f>
        <v>0</v>
      </c>
    </row>
    <row r="91" spans="1:6" ht="25.5" customHeight="1">
      <c r="A91" s="10">
        <v>25010100</v>
      </c>
      <c r="B91" s="11" t="s">
        <v>92</v>
      </c>
      <c r="C91" s="12">
        <f t="shared" si="3"/>
        <v>157000</v>
      </c>
      <c r="D91" s="12"/>
      <c r="E91" s="12">
        <v>157000</v>
      </c>
      <c r="F91" s="12"/>
    </row>
    <row r="92" spans="1:6" ht="15" hidden="1" customHeight="1">
      <c r="A92" s="10">
        <v>25010300</v>
      </c>
      <c r="B92" s="17" t="s">
        <v>93</v>
      </c>
      <c r="C92" s="12">
        <f t="shared" si="3"/>
        <v>0</v>
      </c>
      <c r="D92" s="12"/>
      <c r="E92" s="12"/>
      <c r="F92" s="12"/>
    </row>
    <row r="93" spans="1:6" ht="38.25" hidden="1">
      <c r="A93" s="10">
        <v>25010400</v>
      </c>
      <c r="B93" s="17" t="s">
        <v>94</v>
      </c>
      <c r="C93" s="12">
        <f t="shared" si="3"/>
        <v>0</v>
      </c>
      <c r="D93" s="12"/>
      <c r="E93" s="12"/>
      <c r="F93" s="12"/>
    </row>
    <row r="94" spans="1:6" ht="15" hidden="1" customHeight="1">
      <c r="A94" s="10">
        <v>30000000</v>
      </c>
      <c r="B94" s="11" t="s">
        <v>95</v>
      </c>
      <c r="C94" s="12">
        <f t="shared" si="3"/>
        <v>0</v>
      </c>
      <c r="D94" s="12">
        <f>SUM(D95,D98)</f>
        <v>0</v>
      </c>
      <c r="E94" s="12">
        <f>SUM(E95,E98)</f>
        <v>0</v>
      </c>
      <c r="F94" s="12">
        <f>SUM(F95,F98)</f>
        <v>0</v>
      </c>
    </row>
    <row r="95" spans="1:6" ht="15" hidden="1" customHeight="1">
      <c r="A95" s="10">
        <v>31000000</v>
      </c>
      <c r="B95" s="11" t="s">
        <v>96</v>
      </c>
      <c r="C95" s="12">
        <f t="shared" si="3"/>
        <v>0</v>
      </c>
      <c r="D95" s="12">
        <f t="shared" ref="D95:F96" si="4">D96</f>
        <v>0</v>
      </c>
      <c r="E95" s="13">
        <f t="shared" si="4"/>
        <v>0</v>
      </c>
      <c r="F95" s="13">
        <f t="shared" si="4"/>
        <v>0</v>
      </c>
    </row>
    <row r="96" spans="1:6" ht="60" hidden="1" customHeight="1">
      <c r="A96" s="10">
        <v>31010000</v>
      </c>
      <c r="B96" s="11" t="s">
        <v>97</v>
      </c>
      <c r="C96" s="12">
        <f t="shared" si="3"/>
        <v>0</v>
      </c>
      <c r="D96" s="12">
        <f t="shared" si="4"/>
        <v>0</v>
      </c>
      <c r="E96" s="13">
        <f t="shared" si="4"/>
        <v>0</v>
      </c>
      <c r="F96" s="13">
        <f t="shared" si="4"/>
        <v>0</v>
      </c>
    </row>
    <row r="97" spans="1:27" ht="60" hidden="1" customHeight="1">
      <c r="A97" s="10">
        <v>31010200</v>
      </c>
      <c r="B97" s="11" t="s">
        <v>98</v>
      </c>
      <c r="C97" s="12">
        <f t="shared" si="3"/>
        <v>0</v>
      </c>
      <c r="D97" s="12"/>
      <c r="E97" s="12"/>
      <c r="F97" s="12"/>
    </row>
    <row r="98" spans="1:27" ht="25.5" hidden="1" customHeight="1">
      <c r="A98" s="10">
        <v>33000000</v>
      </c>
      <c r="B98" s="11" t="s">
        <v>99</v>
      </c>
      <c r="C98" s="12">
        <f t="shared" si="3"/>
        <v>0</v>
      </c>
      <c r="D98" s="12">
        <f>D99</f>
        <v>0</v>
      </c>
      <c r="E98" s="12">
        <f>E99</f>
        <v>0</v>
      </c>
      <c r="F98" s="12">
        <f>F99</f>
        <v>0</v>
      </c>
    </row>
    <row r="99" spans="1:27" hidden="1">
      <c r="A99" s="10">
        <v>33010000</v>
      </c>
      <c r="B99" s="11" t="s">
        <v>100</v>
      </c>
      <c r="C99" s="12">
        <f t="shared" si="3"/>
        <v>0</v>
      </c>
      <c r="D99" s="12">
        <f>SUM(D100:D101)</f>
        <v>0</v>
      </c>
      <c r="E99" s="12">
        <f>SUM(E100:E101)</f>
        <v>0</v>
      </c>
      <c r="F99" s="12">
        <f>SUM(F100:F101)</f>
        <v>0</v>
      </c>
    </row>
    <row r="100" spans="1:27" ht="64.5" hidden="1" customHeight="1">
      <c r="A100" s="10">
        <v>33010100</v>
      </c>
      <c r="B100" s="11" t="s">
        <v>101</v>
      </c>
      <c r="C100" s="12">
        <f t="shared" si="3"/>
        <v>0</v>
      </c>
      <c r="D100" s="12">
        <f>SUM(J100:R100)</f>
        <v>0</v>
      </c>
      <c r="E100" s="12"/>
      <c r="F100" s="12"/>
    </row>
    <row r="101" spans="1:27" ht="63.75" hidden="1" customHeight="1">
      <c r="A101" s="10">
        <v>33010400</v>
      </c>
      <c r="B101" s="11" t="s">
        <v>102</v>
      </c>
      <c r="C101" s="12">
        <f t="shared" si="3"/>
        <v>0</v>
      </c>
      <c r="D101" s="12"/>
      <c r="E101" s="12"/>
      <c r="F101" s="12"/>
    </row>
    <row r="102" spans="1:27" s="24" customFormat="1" ht="25.5" customHeight="1">
      <c r="A102" s="20" t="s">
        <v>103</v>
      </c>
      <c r="B102" s="21"/>
      <c r="C102" s="22">
        <f>SUM(D102:E102)</f>
        <v>19427100</v>
      </c>
      <c r="D102" s="22">
        <f>SUM(D15,D62,D94)</f>
        <v>19270100</v>
      </c>
      <c r="E102" s="23">
        <f>SUM(E15,E62,E94)</f>
        <v>157000</v>
      </c>
      <c r="F102" s="23">
        <f>SUM(F15,F62,F94)</f>
        <v>0</v>
      </c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>
      <c r="A103" s="10">
        <v>40000000</v>
      </c>
      <c r="B103" s="11" t="s">
        <v>104</v>
      </c>
      <c r="C103" s="12">
        <f t="shared" si="3"/>
        <v>478759000</v>
      </c>
      <c r="D103" s="12">
        <f>D104</f>
        <v>478759000</v>
      </c>
      <c r="E103" s="12">
        <f>E104</f>
        <v>0</v>
      </c>
      <c r="F103" s="12">
        <f>F104</f>
        <v>0</v>
      </c>
    </row>
    <row r="104" spans="1:27" ht="15.75" customHeight="1">
      <c r="A104" s="10">
        <v>41000000</v>
      </c>
      <c r="B104" s="11" t="s">
        <v>105</v>
      </c>
      <c r="C104" s="12">
        <f t="shared" si="3"/>
        <v>478759000</v>
      </c>
      <c r="D104" s="12">
        <f>SUM(D108,D105,D112,D115)</f>
        <v>478759000</v>
      </c>
      <c r="E104" s="12">
        <f>SUM(E108,E105,E112,E115)</f>
        <v>0</v>
      </c>
      <c r="F104" s="12">
        <f>SUM(F108,F105,F112,F115)</f>
        <v>0</v>
      </c>
    </row>
    <row r="105" spans="1:27" ht="25.5">
      <c r="A105" s="10">
        <v>41020000</v>
      </c>
      <c r="B105" s="11" t="s">
        <v>106</v>
      </c>
      <c r="C105" s="12">
        <f t="shared" si="3"/>
        <v>333266700</v>
      </c>
      <c r="D105" s="12">
        <f>D106+D107</f>
        <v>333266700</v>
      </c>
      <c r="E105" s="12">
        <f>-E106</f>
        <v>0</v>
      </c>
      <c r="F105" s="12">
        <f>-F106</f>
        <v>0</v>
      </c>
    </row>
    <row r="106" spans="1:27" hidden="1">
      <c r="A106" s="5">
        <v>41020100</v>
      </c>
      <c r="B106" s="11" t="s">
        <v>107</v>
      </c>
      <c r="C106" s="12">
        <f>SUM(D106:E106)</f>
        <v>0</v>
      </c>
      <c r="D106" s="12"/>
      <c r="E106" s="12"/>
      <c r="F106" s="12"/>
    </row>
    <row r="107" spans="1:27" ht="102">
      <c r="A107" s="10">
        <v>41021400</v>
      </c>
      <c r="B107" s="11" t="s">
        <v>521</v>
      </c>
      <c r="C107" s="12">
        <f>SUM(D107:E107)</f>
        <v>333266700</v>
      </c>
      <c r="D107" s="12">
        <v>333266700</v>
      </c>
      <c r="E107" s="12"/>
      <c r="F107" s="12"/>
    </row>
    <row r="108" spans="1:27" ht="25.5">
      <c r="A108" s="10">
        <v>41030000</v>
      </c>
      <c r="B108" s="11" t="s">
        <v>108</v>
      </c>
      <c r="C108" s="12">
        <f>SUM(D108:E108)</f>
        <v>72673000</v>
      </c>
      <c r="D108" s="12">
        <f>SUM(D109:D111)</f>
        <v>72673000</v>
      </c>
      <c r="E108" s="12">
        <f>SUM(E109:E109)</f>
        <v>0</v>
      </c>
      <c r="F108" s="12">
        <f>SUM(F109:F109)</f>
        <v>0</v>
      </c>
    </row>
    <row r="109" spans="1:27" ht="25.5">
      <c r="A109" s="5">
        <v>41033900</v>
      </c>
      <c r="B109" s="11" t="s">
        <v>109</v>
      </c>
      <c r="C109" s="12">
        <f t="shared" si="3"/>
        <v>67787800</v>
      </c>
      <c r="D109" s="12">
        <f>25934100+41853700</f>
        <v>67787800</v>
      </c>
      <c r="E109" s="12"/>
      <c r="F109" s="12"/>
    </row>
    <row r="110" spans="1:27" ht="38.25">
      <c r="A110" s="257" t="s">
        <v>593</v>
      </c>
      <c r="B110" s="256" t="s">
        <v>594</v>
      </c>
      <c r="C110" s="202">
        <f t="shared" si="3"/>
        <v>44700</v>
      </c>
      <c r="D110" s="248">
        <v>44700</v>
      </c>
      <c r="E110" s="26"/>
      <c r="F110" s="26"/>
    </row>
    <row r="111" spans="1:27" ht="51">
      <c r="A111" s="25">
        <v>41036300</v>
      </c>
      <c r="B111" s="11" t="s">
        <v>581</v>
      </c>
      <c r="C111" s="12">
        <f t="shared" si="3"/>
        <v>4840500</v>
      </c>
      <c r="D111" s="26">
        <v>4840500</v>
      </c>
      <c r="E111" s="26"/>
      <c r="F111" s="26"/>
    </row>
    <row r="112" spans="1:27" s="28" customFormat="1" ht="33.75" customHeight="1">
      <c r="A112" s="25">
        <v>41040000</v>
      </c>
      <c r="B112" s="11" t="s">
        <v>110</v>
      </c>
      <c r="C112" s="202">
        <f>SUM(D112:E112)</f>
        <v>69977400</v>
      </c>
      <c r="D112" s="248">
        <f>D113+D114</f>
        <v>69977400</v>
      </c>
      <c r="E112" s="248">
        <f>E113</f>
        <v>0</v>
      </c>
      <c r="F112" s="26">
        <f>F113</f>
        <v>0</v>
      </c>
      <c r="G112" s="27"/>
    </row>
    <row r="113" spans="1:7" s="28" customFormat="1" ht="63.75">
      <c r="A113" s="25">
        <v>41040200</v>
      </c>
      <c r="B113" s="258" t="s">
        <v>111</v>
      </c>
      <c r="C113" s="202">
        <f t="shared" si="3"/>
        <v>883900</v>
      </c>
      <c r="D113" s="248">
        <v>883900</v>
      </c>
      <c r="E113" s="248">
        <v>0</v>
      </c>
      <c r="F113" s="26">
        <v>0</v>
      </c>
      <c r="G113" s="27"/>
    </row>
    <row r="114" spans="1:7" s="28" customFormat="1" ht="31.5">
      <c r="A114" s="246" t="s">
        <v>585</v>
      </c>
      <c r="B114" s="260" t="s">
        <v>436</v>
      </c>
      <c r="C114" s="202">
        <f t="shared" si="3"/>
        <v>69093500</v>
      </c>
      <c r="D114" s="280">
        <f>1559500+65130500+2403500</f>
        <v>69093500</v>
      </c>
      <c r="E114" s="248">
        <v>0</v>
      </c>
      <c r="F114" s="26"/>
      <c r="G114" s="27"/>
    </row>
    <row r="115" spans="1:7" s="28" customFormat="1" ht="25.5">
      <c r="A115" s="25">
        <v>41050000</v>
      </c>
      <c r="B115" s="258" t="s">
        <v>113</v>
      </c>
      <c r="C115" s="202">
        <f t="shared" si="3"/>
        <v>2841900</v>
      </c>
      <c r="D115" s="248">
        <f>D116+D117+D118+D119</f>
        <v>2841900</v>
      </c>
      <c r="E115" s="248">
        <f>SUM(E116:E118)</f>
        <v>0</v>
      </c>
      <c r="F115" s="26">
        <f>SUM(F116:F118)</f>
        <v>0</v>
      </c>
      <c r="G115" s="27"/>
    </row>
    <row r="116" spans="1:7" s="28" customFormat="1" ht="51" hidden="1">
      <c r="A116" s="25">
        <v>41051200</v>
      </c>
      <c r="B116" s="258" t="s">
        <v>114</v>
      </c>
      <c r="C116" s="202">
        <f t="shared" si="3"/>
        <v>0</v>
      </c>
      <c r="D116" s="248"/>
      <c r="E116" s="248"/>
      <c r="F116" s="26"/>
      <c r="G116" s="27"/>
    </row>
    <row r="117" spans="1:7" s="28" customFormat="1" ht="33.75" customHeight="1">
      <c r="A117" s="5">
        <v>41053900</v>
      </c>
      <c r="B117" s="255" t="s">
        <v>115</v>
      </c>
      <c r="C117" s="202">
        <f t="shared" si="3"/>
        <v>2841900</v>
      </c>
      <c r="D117" s="202">
        <f>720000+278532+1843368</f>
        <v>2841900</v>
      </c>
      <c r="E117" s="202"/>
      <c r="F117" s="12"/>
      <c r="G117" s="27"/>
    </row>
    <row r="118" spans="1:7" s="28" customFormat="1" ht="63.75" hidden="1" customHeight="1">
      <c r="A118" s="5">
        <v>41055000</v>
      </c>
      <c r="B118" s="29" t="s">
        <v>116</v>
      </c>
      <c r="C118" s="202">
        <f t="shared" si="3"/>
        <v>0</v>
      </c>
      <c r="D118" s="202">
        <v>0</v>
      </c>
      <c r="E118" s="202"/>
      <c r="F118" s="12"/>
      <c r="G118" s="27"/>
    </row>
    <row r="119" spans="1:7" s="28" customFormat="1" ht="81.75" hidden="1" customHeight="1">
      <c r="A119" s="5">
        <v>41058800</v>
      </c>
      <c r="B119" s="29" t="s">
        <v>117</v>
      </c>
      <c r="C119" s="202">
        <f t="shared" si="3"/>
        <v>0</v>
      </c>
      <c r="D119" s="202"/>
      <c r="E119" s="202"/>
      <c r="F119" s="12"/>
      <c r="G119" s="27"/>
    </row>
    <row r="120" spans="1:7" s="28" customFormat="1" ht="27" customHeight="1">
      <c r="A120" s="30" t="s">
        <v>118</v>
      </c>
      <c r="B120" s="31" t="s">
        <v>119</v>
      </c>
      <c r="C120" s="249">
        <f t="shared" si="3"/>
        <v>498186100</v>
      </c>
      <c r="D120" s="250">
        <f>D103+D102</f>
        <v>498029100</v>
      </c>
      <c r="E120" s="250">
        <f>E103+E102</f>
        <v>157000</v>
      </c>
      <c r="F120" s="22">
        <f>F103+F102</f>
        <v>0</v>
      </c>
      <c r="G120" s="27"/>
    </row>
    <row r="121" spans="1:7" ht="14.25" customHeight="1">
      <c r="A121" s="27"/>
      <c r="B121" s="32"/>
      <c r="C121" s="251"/>
      <c r="D121" s="251"/>
      <c r="E121" s="251"/>
      <c r="F121" s="27"/>
    </row>
    <row r="122" spans="1:7" ht="26.25" hidden="1" customHeight="1">
      <c r="A122" s="27"/>
      <c r="B122" s="32"/>
      <c r="C122" s="27"/>
      <c r="D122" s="27"/>
      <c r="E122" s="27"/>
      <c r="F122" s="27"/>
    </row>
    <row r="123" spans="1:7" s="2" customFormat="1" ht="30.75" hidden="1" customHeight="1">
      <c r="A123" s="1"/>
      <c r="B123" s="33" t="s">
        <v>120</v>
      </c>
      <c r="C123" s="1"/>
      <c r="D123" s="1"/>
      <c r="E123" s="1" t="s">
        <v>121</v>
      </c>
      <c r="F123" s="1"/>
      <c r="G123" s="1"/>
    </row>
    <row r="124" spans="1:7" ht="20.25" hidden="1" customHeight="1">
      <c r="A124" s="3" t="s">
        <v>122</v>
      </c>
      <c r="B124" s="2"/>
      <c r="D124" s="3" t="s">
        <v>123</v>
      </c>
      <c r="F124" s="27"/>
    </row>
    <row r="125" spans="1:7" ht="23.25" hidden="1" customHeight="1">
      <c r="A125" s="27"/>
      <c r="B125" s="32"/>
      <c r="C125" s="27"/>
      <c r="D125" s="27"/>
      <c r="E125" s="27"/>
      <c r="F125" s="27"/>
    </row>
    <row r="126" spans="1:7" s="2" customFormat="1" ht="26.25" customHeight="1">
      <c r="A126" s="3"/>
      <c r="B126" s="33"/>
      <c r="C126" s="1"/>
      <c r="D126" s="3"/>
      <c r="E126" s="1"/>
      <c r="F126" s="1"/>
      <c r="G126" s="1"/>
    </row>
    <row r="127" spans="1:7" ht="39" customHeight="1">
      <c r="A127" s="321" t="s">
        <v>693</v>
      </c>
      <c r="B127" s="321"/>
      <c r="C127" s="32"/>
      <c r="E127" s="1" t="s">
        <v>694</v>
      </c>
      <c r="F127" s="27"/>
    </row>
    <row r="128" spans="1:7">
      <c r="A128" s="27"/>
      <c r="B128" s="32"/>
      <c r="C128" s="27"/>
      <c r="D128" s="27"/>
      <c r="E128" s="27"/>
      <c r="F128" s="27"/>
    </row>
    <row r="129" spans="1:6" hidden="1">
      <c r="A129" s="313" t="s">
        <v>128</v>
      </c>
      <c r="B129" s="313"/>
      <c r="C129" s="27"/>
      <c r="D129" s="27"/>
      <c r="E129" s="36"/>
      <c r="F129" s="36"/>
    </row>
    <row r="130" spans="1:6">
      <c r="A130" s="27"/>
      <c r="B130" s="32"/>
      <c r="C130" s="37"/>
      <c r="D130" s="37"/>
      <c r="E130" s="37"/>
      <c r="F130" s="37"/>
    </row>
    <row r="131" spans="1:6">
      <c r="A131" s="27"/>
      <c r="B131" s="32"/>
      <c r="C131" s="27"/>
      <c r="D131" s="27"/>
      <c r="E131" s="27"/>
      <c r="F131" s="27"/>
    </row>
    <row r="132" spans="1:6">
      <c r="A132" s="27"/>
      <c r="B132" s="32"/>
      <c r="C132" s="27"/>
      <c r="D132" s="37"/>
      <c r="E132" s="27"/>
      <c r="F132" s="27"/>
    </row>
    <row r="133" spans="1:6">
      <c r="A133" s="27"/>
      <c r="B133" s="32"/>
      <c r="C133" s="27"/>
      <c r="D133" s="27"/>
      <c r="E133" s="27"/>
      <c r="F133" s="27"/>
    </row>
    <row r="134" spans="1:6">
      <c r="A134" s="27"/>
      <c r="B134" s="32"/>
      <c r="C134" s="27"/>
      <c r="D134" s="27"/>
      <c r="E134" s="27"/>
      <c r="F134" s="27"/>
    </row>
    <row r="135" spans="1:6">
      <c r="A135" s="27"/>
      <c r="B135" s="32"/>
      <c r="C135" s="27"/>
      <c r="D135" s="27"/>
      <c r="E135" s="27"/>
      <c r="F135" s="27"/>
    </row>
    <row r="136" spans="1:6">
      <c r="A136" s="27"/>
      <c r="B136" s="32"/>
      <c r="C136" s="27"/>
      <c r="D136" s="27"/>
      <c r="E136" s="27"/>
      <c r="F136" s="27"/>
    </row>
    <row r="137" spans="1:6">
      <c r="A137" s="27"/>
      <c r="B137" s="32"/>
      <c r="C137" s="27"/>
      <c r="D137" s="27"/>
      <c r="E137" s="27"/>
      <c r="F137" s="27"/>
    </row>
    <row r="138" spans="1:6">
      <c r="A138" s="27"/>
      <c r="B138" s="32"/>
      <c r="C138" s="27"/>
      <c r="D138" s="27"/>
      <c r="E138" s="27"/>
      <c r="F138" s="27"/>
    </row>
    <row r="139" spans="1:6">
      <c r="A139" s="27"/>
      <c r="B139" s="32"/>
      <c r="C139" s="27"/>
      <c r="D139" s="27"/>
      <c r="E139" s="27"/>
      <c r="F139" s="27"/>
    </row>
    <row r="140" spans="1:6">
      <c r="A140" s="27"/>
      <c r="B140" s="32"/>
      <c r="C140" s="27"/>
      <c r="D140" s="27"/>
      <c r="E140" s="27"/>
      <c r="F140" s="27"/>
    </row>
    <row r="141" spans="1:6">
      <c r="A141" s="27"/>
      <c r="B141" s="32"/>
      <c r="C141" s="27"/>
      <c r="D141" s="27"/>
      <c r="E141" s="27"/>
      <c r="F141" s="27"/>
    </row>
    <row r="142" spans="1:6">
      <c r="A142" s="27"/>
      <c r="B142" s="32"/>
      <c r="C142" s="27"/>
      <c r="D142" s="27"/>
      <c r="E142" s="27"/>
      <c r="F142" s="27"/>
    </row>
    <row r="143" spans="1:6">
      <c r="A143" s="27"/>
      <c r="B143" s="32"/>
      <c r="C143" s="27"/>
      <c r="D143" s="27"/>
      <c r="E143" s="27"/>
      <c r="F143" s="27"/>
    </row>
    <row r="144" spans="1:6">
      <c r="A144" s="27"/>
      <c r="B144" s="32"/>
      <c r="C144" s="27"/>
      <c r="D144" s="27"/>
      <c r="E144" s="27"/>
      <c r="F144" s="27"/>
    </row>
    <row r="145" spans="1:6">
      <c r="A145" s="27"/>
      <c r="B145" s="32"/>
      <c r="C145" s="27"/>
      <c r="D145" s="27"/>
      <c r="E145" s="27"/>
      <c r="F145" s="27"/>
    </row>
    <row r="146" spans="1:6">
      <c r="A146" s="27"/>
      <c r="B146" s="32"/>
      <c r="C146" s="27"/>
      <c r="D146" s="27"/>
      <c r="E146" s="27"/>
      <c r="F146" s="27"/>
    </row>
    <row r="147" spans="1:6">
      <c r="A147" s="27"/>
      <c r="B147" s="32"/>
      <c r="C147" s="27"/>
      <c r="D147" s="27"/>
      <c r="E147" s="27"/>
      <c r="F147" s="27"/>
    </row>
    <row r="148" spans="1:6">
      <c r="A148" s="27"/>
      <c r="B148" s="32"/>
      <c r="C148" s="27"/>
      <c r="D148" s="27"/>
      <c r="E148" s="27"/>
      <c r="F148" s="27"/>
    </row>
    <row r="149" spans="1:6">
      <c r="A149" s="27"/>
      <c r="B149" s="32"/>
      <c r="C149" s="27"/>
      <c r="D149" s="27"/>
      <c r="E149" s="27"/>
      <c r="F149" s="27"/>
    </row>
    <row r="150" spans="1:6">
      <c r="A150" s="27"/>
      <c r="B150" s="32"/>
      <c r="C150" s="27"/>
      <c r="D150" s="27"/>
      <c r="E150" s="27"/>
      <c r="F150" s="27"/>
    </row>
    <row r="151" spans="1:6">
      <c r="A151" s="27"/>
      <c r="B151" s="32"/>
      <c r="C151" s="27"/>
      <c r="D151" s="27"/>
      <c r="E151" s="27"/>
      <c r="F151" s="27"/>
    </row>
    <row r="152" spans="1:6">
      <c r="A152" s="27"/>
      <c r="B152" s="32"/>
      <c r="C152" s="27"/>
      <c r="D152" s="27"/>
      <c r="E152" s="27"/>
      <c r="F152" s="27"/>
    </row>
    <row r="153" spans="1:6">
      <c r="A153" s="27"/>
      <c r="B153" s="32"/>
      <c r="C153" s="27"/>
      <c r="D153" s="27"/>
      <c r="E153" s="27"/>
      <c r="F153" s="27"/>
    </row>
    <row r="154" spans="1:6">
      <c r="A154" s="27"/>
      <c r="B154" s="32"/>
      <c r="C154" s="27"/>
      <c r="D154" s="27"/>
      <c r="E154" s="27"/>
      <c r="F154" s="27"/>
    </row>
    <row r="155" spans="1:6">
      <c r="A155" s="27"/>
      <c r="B155" s="32"/>
      <c r="C155" s="27"/>
      <c r="D155" s="27"/>
      <c r="E155" s="27"/>
      <c r="F155" s="27"/>
    </row>
    <row r="156" spans="1:6">
      <c r="A156" s="27"/>
      <c r="B156" s="32"/>
      <c r="C156" s="27"/>
      <c r="D156" s="27"/>
      <c r="E156" s="27"/>
      <c r="F156" s="27"/>
    </row>
    <row r="157" spans="1:6">
      <c r="A157" s="27"/>
      <c r="B157" s="32"/>
      <c r="C157" s="27"/>
      <c r="D157" s="27"/>
      <c r="E157" s="27"/>
      <c r="F157" s="27"/>
    </row>
    <row r="158" spans="1:6">
      <c r="A158" s="27"/>
      <c r="B158" s="32"/>
      <c r="C158" s="27"/>
      <c r="D158" s="27"/>
      <c r="E158" s="27"/>
      <c r="F158" s="27"/>
    </row>
    <row r="159" spans="1:6">
      <c r="A159" s="27"/>
      <c r="B159" s="32"/>
      <c r="C159" s="27"/>
      <c r="D159" s="27"/>
      <c r="E159" s="27"/>
      <c r="F159" s="27"/>
    </row>
    <row r="160" spans="1:6">
      <c r="A160" s="27"/>
      <c r="B160" s="32"/>
      <c r="C160" s="27"/>
      <c r="D160" s="27"/>
      <c r="E160" s="27"/>
      <c r="F160" s="27"/>
    </row>
    <row r="161" spans="1:6">
      <c r="A161" s="27"/>
      <c r="B161" s="32"/>
      <c r="C161" s="27"/>
      <c r="D161" s="27"/>
      <c r="E161" s="27"/>
      <c r="F161" s="27"/>
    </row>
    <row r="162" spans="1:6">
      <c r="A162" s="27"/>
      <c r="B162" s="32"/>
      <c r="C162" s="27"/>
      <c r="D162" s="27"/>
      <c r="E162" s="27"/>
      <c r="F162" s="27"/>
    </row>
    <row r="163" spans="1:6">
      <c r="A163" s="27"/>
      <c r="B163" s="32"/>
      <c r="C163" s="27"/>
      <c r="D163" s="27"/>
      <c r="E163" s="27"/>
      <c r="F163" s="27"/>
    </row>
    <row r="164" spans="1:6">
      <c r="A164" s="27"/>
      <c r="B164" s="32"/>
      <c r="C164" s="27"/>
      <c r="D164" s="27"/>
      <c r="E164" s="27"/>
      <c r="F164" s="27"/>
    </row>
    <row r="165" spans="1:6">
      <c r="A165" s="27"/>
      <c r="B165" s="32"/>
      <c r="C165" s="27"/>
      <c r="D165" s="27"/>
      <c r="E165" s="27"/>
      <c r="F165" s="27"/>
    </row>
    <row r="166" spans="1:6">
      <c r="A166" s="27"/>
      <c r="B166" s="32"/>
      <c r="C166" s="27"/>
      <c r="D166" s="27"/>
      <c r="E166" s="27"/>
      <c r="F166" s="27"/>
    </row>
    <row r="167" spans="1:6">
      <c r="A167" s="27"/>
      <c r="B167" s="32"/>
      <c r="C167" s="27"/>
      <c r="D167" s="27"/>
      <c r="E167" s="27"/>
      <c r="F167" s="27"/>
    </row>
    <row r="168" spans="1:6">
      <c r="A168" s="27"/>
      <c r="B168" s="32"/>
      <c r="C168" s="27"/>
      <c r="D168" s="27"/>
      <c r="E168" s="27"/>
      <c r="F168" s="27"/>
    </row>
    <row r="169" spans="1:6">
      <c r="A169" s="27"/>
      <c r="B169" s="32"/>
      <c r="C169" s="27"/>
      <c r="D169" s="27"/>
      <c r="E169" s="27"/>
      <c r="F169" s="27"/>
    </row>
    <row r="170" spans="1:6">
      <c r="A170" s="27"/>
      <c r="B170" s="32"/>
      <c r="C170" s="27"/>
      <c r="D170" s="27"/>
      <c r="E170" s="27"/>
      <c r="F170" s="27"/>
    </row>
    <row r="171" spans="1:6">
      <c r="A171" s="27"/>
      <c r="B171" s="32"/>
      <c r="C171" s="27"/>
      <c r="D171" s="27"/>
      <c r="E171" s="27"/>
      <c r="F171" s="27"/>
    </row>
    <row r="172" spans="1:6">
      <c r="A172" s="27"/>
      <c r="B172" s="32"/>
      <c r="C172" s="27"/>
      <c r="D172" s="27"/>
      <c r="E172" s="27"/>
      <c r="F172" s="27"/>
    </row>
    <row r="173" spans="1:6">
      <c r="A173" s="27"/>
      <c r="B173" s="32"/>
      <c r="C173" s="27"/>
      <c r="D173" s="27"/>
      <c r="E173" s="27"/>
      <c r="F173" s="27"/>
    </row>
    <row r="174" spans="1:6">
      <c r="A174" s="27"/>
      <c r="B174" s="32"/>
      <c r="C174" s="27"/>
      <c r="D174" s="27"/>
      <c r="E174" s="27"/>
      <c r="F174" s="27"/>
    </row>
    <row r="175" spans="1:6">
      <c r="A175" s="27"/>
      <c r="B175" s="32"/>
      <c r="C175" s="27"/>
      <c r="D175" s="27"/>
      <c r="E175" s="27"/>
      <c r="F175" s="27"/>
    </row>
    <row r="176" spans="1:6">
      <c r="A176" s="27"/>
      <c r="B176" s="32"/>
      <c r="C176" s="27"/>
      <c r="D176" s="27"/>
      <c r="E176" s="27"/>
      <c r="F176" s="27"/>
    </row>
    <row r="177" spans="1:6">
      <c r="A177" s="27"/>
      <c r="B177" s="32"/>
      <c r="C177" s="27"/>
      <c r="D177" s="27"/>
      <c r="E177" s="27"/>
      <c r="F177" s="27"/>
    </row>
    <row r="178" spans="1:6">
      <c r="A178" s="27"/>
      <c r="B178" s="32"/>
      <c r="C178" s="27"/>
      <c r="D178" s="27"/>
      <c r="E178" s="27"/>
      <c r="F178" s="27"/>
    </row>
    <row r="179" spans="1:6">
      <c r="A179" s="27"/>
      <c r="B179" s="32"/>
      <c r="C179" s="27"/>
      <c r="D179" s="27"/>
      <c r="E179" s="27"/>
      <c r="F179" s="27"/>
    </row>
    <row r="180" spans="1:6">
      <c r="A180" s="27"/>
      <c r="B180" s="32"/>
      <c r="C180" s="27"/>
      <c r="D180" s="27"/>
      <c r="E180" s="27"/>
      <c r="F180" s="27"/>
    </row>
    <row r="181" spans="1:6">
      <c r="A181" s="27"/>
      <c r="B181" s="32"/>
      <c r="C181" s="27"/>
      <c r="D181" s="27"/>
      <c r="E181" s="27"/>
      <c r="F181" s="27"/>
    </row>
    <row r="182" spans="1:6">
      <c r="A182" s="27"/>
      <c r="B182" s="32"/>
      <c r="C182" s="27"/>
      <c r="D182" s="27"/>
      <c r="E182" s="27"/>
      <c r="F182" s="27"/>
    </row>
    <row r="183" spans="1:6">
      <c r="A183" s="27"/>
      <c r="B183" s="32"/>
      <c r="C183" s="27"/>
      <c r="D183" s="27"/>
      <c r="E183" s="27"/>
      <c r="F183" s="27"/>
    </row>
    <row r="184" spans="1:6">
      <c r="A184" s="27"/>
      <c r="B184" s="32"/>
      <c r="C184" s="27"/>
      <c r="D184" s="27"/>
      <c r="E184" s="27"/>
      <c r="F184" s="27"/>
    </row>
    <row r="185" spans="1:6">
      <c r="A185" s="27"/>
      <c r="B185" s="32"/>
      <c r="C185" s="27"/>
      <c r="D185" s="27"/>
      <c r="E185" s="27"/>
      <c r="F185" s="27"/>
    </row>
    <row r="186" spans="1:6">
      <c r="A186" s="27"/>
      <c r="B186" s="32"/>
      <c r="C186" s="27"/>
      <c r="D186" s="27"/>
      <c r="E186" s="27"/>
      <c r="F186" s="27"/>
    </row>
    <row r="187" spans="1:6">
      <c r="A187" s="27"/>
      <c r="B187" s="32"/>
      <c r="C187" s="27"/>
      <c r="D187" s="27"/>
      <c r="E187" s="27"/>
      <c r="F187" s="27"/>
    </row>
    <row r="188" spans="1:6">
      <c r="A188" s="27"/>
      <c r="B188" s="32"/>
      <c r="C188" s="27"/>
      <c r="D188" s="27"/>
      <c r="E188" s="27"/>
      <c r="F188" s="27"/>
    </row>
    <row r="189" spans="1:6">
      <c r="A189" s="27"/>
      <c r="B189" s="32"/>
      <c r="C189" s="27"/>
      <c r="D189" s="27"/>
      <c r="E189" s="27"/>
      <c r="F189" s="27"/>
    </row>
    <row r="190" spans="1:6">
      <c r="A190" s="27"/>
      <c r="B190" s="32"/>
      <c r="C190" s="27"/>
      <c r="D190" s="27"/>
      <c r="E190" s="27"/>
      <c r="F190" s="27"/>
    </row>
    <row r="191" spans="1:6">
      <c r="A191" s="27"/>
      <c r="B191" s="32"/>
      <c r="C191" s="27"/>
      <c r="D191" s="27"/>
      <c r="E191" s="27"/>
      <c r="F191" s="27"/>
    </row>
    <row r="192" spans="1:6">
      <c r="A192" s="27"/>
      <c r="B192" s="32"/>
      <c r="C192" s="27"/>
      <c r="D192" s="27"/>
      <c r="E192" s="27"/>
      <c r="F192" s="27"/>
    </row>
    <row r="193" spans="1:6">
      <c r="A193" s="27"/>
      <c r="B193" s="32"/>
      <c r="C193" s="27"/>
      <c r="D193" s="27"/>
      <c r="E193" s="27"/>
      <c r="F193" s="27"/>
    </row>
    <row r="194" spans="1:6">
      <c r="A194" s="27"/>
      <c r="B194" s="32"/>
      <c r="C194" s="27"/>
      <c r="D194" s="27"/>
      <c r="E194" s="27"/>
      <c r="F194" s="27"/>
    </row>
    <row r="195" spans="1:6">
      <c r="A195" s="27"/>
      <c r="B195" s="32"/>
      <c r="C195" s="27"/>
      <c r="D195" s="27"/>
      <c r="E195" s="27"/>
      <c r="F195" s="27"/>
    </row>
    <row r="196" spans="1:6">
      <c r="A196" s="27"/>
      <c r="B196" s="32"/>
      <c r="C196" s="27"/>
      <c r="D196" s="27"/>
      <c r="E196" s="27"/>
      <c r="F196" s="27"/>
    </row>
    <row r="197" spans="1:6">
      <c r="A197" s="27"/>
      <c r="B197" s="32"/>
      <c r="C197" s="27"/>
      <c r="D197" s="27"/>
      <c r="E197" s="27"/>
      <c r="F197" s="27"/>
    </row>
    <row r="198" spans="1:6">
      <c r="A198" s="27"/>
      <c r="B198" s="32"/>
      <c r="C198" s="27"/>
      <c r="D198" s="27"/>
      <c r="E198" s="27"/>
      <c r="F198" s="27"/>
    </row>
    <row r="199" spans="1:6">
      <c r="A199" s="27"/>
      <c r="B199" s="32"/>
      <c r="C199" s="27"/>
      <c r="D199" s="27"/>
      <c r="E199" s="27"/>
      <c r="F199" s="27"/>
    </row>
    <row r="200" spans="1:6">
      <c r="A200" s="27"/>
      <c r="B200" s="32"/>
      <c r="C200" s="27"/>
      <c r="D200" s="27"/>
      <c r="E200" s="27"/>
      <c r="F200" s="27"/>
    </row>
    <row r="201" spans="1:6">
      <c r="A201" s="27"/>
      <c r="B201" s="32"/>
      <c r="C201" s="27"/>
      <c r="D201" s="27"/>
      <c r="E201" s="27"/>
      <c r="F201" s="27"/>
    </row>
    <row r="202" spans="1:6">
      <c r="A202" s="27"/>
      <c r="B202" s="32"/>
      <c r="C202" s="27"/>
      <c r="D202" s="27"/>
      <c r="E202" s="27"/>
      <c r="F202" s="27"/>
    </row>
    <row r="203" spans="1:6">
      <c r="A203" s="27"/>
      <c r="B203" s="32"/>
      <c r="C203" s="27"/>
      <c r="D203" s="27"/>
      <c r="E203" s="27"/>
      <c r="F203" s="27"/>
    </row>
    <row r="204" spans="1:6">
      <c r="A204" s="27"/>
      <c r="B204" s="32"/>
      <c r="C204" s="27"/>
      <c r="D204" s="27"/>
      <c r="E204" s="27"/>
      <c r="F204" s="27"/>
    </row>
    <row r="205" spans="1:6">
      <c r="A205" s="27"/>
      <c r="B205" s="32"/>
      <c r="C205" s="27"/>
      <c r="D205" s="27"/>
      <c r="E205" s="27"/>
      <c r="F205" s="27"/>
    </row>
    <row r="206" spans="1:6">
      <c r="A206" s="27"/>
      <c r="B206" s="32"/>
      <c r="C206" s="27"/>
      <c r="D206" s="27"/>
      <c r="E206" s="27"/>
      <c r="F206" s="27"/>
    </row>
    <row r="207" spans="1:6">
      <c r="A207" s="27"/>
      <c r="B207" s="32"/>
      <c r="C207" s="27"/>
      <c r="D207" s="27"/>
      <c r="E207" s="27"/>
      <c r="F207" s="27"/>
    </row>
    <row r="208" spans="1:6">
      <c r="A208" s="27"/>
      <c r="B208" s="32"/>
      <c r="C208" s="27"/>
      <c r="D208" s="27"/>
      <c r="E208" s="27"/>
      <c r="F208" s="27"/>
    </row>
    <row r="209" spans="1:6">
      <c r="A209" s="27"/>
      <c r="B209" s="32"/>
      <c r="C209" s="27"/>
      <c r="D209" s="27"/>
      <c r="E209" s="27"/>
      <c r="F209" s="27"/>
    </row>
    <row r="210" spans="1:6">
      <c r="A210" s="27"/>
      <c r="B210" s="32"/>
      <c r="C210" s="27"/>
      <c r="D210" s="27"/>
      <c r="E210" s="27"/>
      <c r="F210" s="27"/>
    </row>
    <row r="211" spans="1:6">
      <c r="A211" s="27"/>
      <c r="B211" s="32"/>
      <c r="C211" s="27"/>
      <c r="D211" s="27"/>
      <c r="E211" s="27"/>
      <c r="F211" s="27"/>
    </row>
    <row r="212" spans="1:6">
      <c r="A212" s="27"/>
      <c r="B212" s="32"/>
      <c r="C212" s="27"/>
      <c r="D212" s="27"/>
      <c r="E212" s="27"/>
      <c r="F212" s="27"/>
    </row>
    <row r="213" spans="1:6">
      <c r="A213" s="27"/>
      <c r="B213" s="32"/>
      <c r="C213" s="27"/>
      <c r="D213" s="27"/>
      <c r="E213" s="27"/>
      <c r="F213" s="27"/>
    </row>
    <row r="214" spans="1:6">
      <c r="A214" s="27"/>
      <c r="B214" s="32"/>
      <c r="C214" s="27"/>
      <c r="D214" s="27"/>
      <c r="E214" s="27"/>
      <c r="F214" s="27"/>
    </row>
    <row r="215" spans="1:6">
      <c r="A215" s="27"/>
      <c r="B215" s="32"/>
      <c r="C215" s="27"/>
      <c r="D215" s="27"/>
      <c r="E215" s="27"/>
      <c r="F215" s="27"/>
    </row>
    <row r="216" spans="1:6">
      <c r="A216" s="27"/>
      <c r="B216" s="32"/>
      <c r="C216" s="27"/>
      <c r="D216" s="27"/>
      <c r="E216" s="27"/>
      <c r="F216" s="27"/>
    </row>
    <row r="217" spans="1:6">
      <c r="A217" s="27"/>
      <c r="B217" s="32"/>
      <c r="C217" s="27"/>
      <c r="D217" s="27"/>
      <c r="E217" s="27"/>
      <c r="F217" s="27"/>
    </row>
    <row r="218" spans="1:6">
      <c r="A218" s="27"/>
      <c r="B218" s="32"/>
      <c r="C218" s="27"/>
      <c r="D218" s="27"/>
      <c r="E218" s="27"/>
      <c r="F218" s="27"/>
    </row>
    <row r="219" spans="1:6">
      <c r="B219" s="38"/>
    </row>
    <row r="220" spans="1:6">
      <c r="B220" s="38"/>
    </row>
    <row r="221" spans="1:6">
      <c r="B221" s="38"/>
    </row>
    <row r="222" spans="1:6">
      <c r="B222" s="38"/>
    </row>
    <row r="223" spans="1:6">
      <c r="B223" s="38"/>
    </row>
    <row r="224" spans="1:6">
      <c r="B224" s="38"/>
    </row>
    <row r="225" spans="2:2">
      <c r="B225" s="38"/>
    </row>
    <row r="226" spans="2:2">
      <c r="B226" s="38"/>
    </row>
  </sheetData>
  <mergeCells count="10">
    <mergeCell ref="A129:B129"/>
    <mergeCell ref="A9:F9"/>
    <mergeCell ref="A10:F10"/>
    <mergeCell ref="B11:C11"/>
    <mergeCell ref="A12:A13"/>
    <mergeCell ref="B12:B13"/>
    <mergeCell ref="C12:C13"/>
    <mergeCell ref="D12:D13"/>
    <mergeCell ref="E12:F12"/>
    <mergeCell ref="A127:B127"/>
  </mergeCells>
  <conditionalFormatting sqref="B37">
    <cfRule type="expression" dxfId="0" priority="2">
      <formula>XFD37=1</formula>
    </cfRule>
  </conditionalFormatting>
  <pageMargins left="1.1811023622047245" right="0.39370078740157483" top="0.78740157480314965" bottom="0.78740157480314965" header="0" footer="0"/>
  <pageSetup paperSize="9" scale="87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MJ216"/>
  <sheetViews>
    <sheetView zoomScaleNormal="100" workbookViewId="0">
      <selection activeCell="D24" sqref="D24"/>
    </sheetView>
  </sheetViews>
  <sheetFormatPr defaultColWidth="9.140625" defaultRowHeight="15.75"/>
  <cols>
    <col min="1" max="1" width="9.85546875" style="1" customWidth="1"/>
    <col min="2" max="2" width="35.7109375" style="1" customWidth="1"/>
    <col min="3" max="3" width="15" style="1" customWidth="1"/>
    <col min="4" max="4" width="17.7109375" style="1" customWidth="1"/>
    <col min="5" max="5" width="15.28515625" style="1" customWidth="1"/>
    <col min="6" max="6" width="14.42578125" style="1" customWidth="1"/>
    <col min="7" max="7" width="1.7109375" style="1" hidden="1" customWidth="1"/>
    <col min="8" max="8" width="10.140625" style="1" customWidth="1"/>
    <col min="9" max="1024" width="9.140625" style="2"/>
  </cols>
  <sheetData>
    <row r="1" spans="1:14">
      <c r="D1" s="3" t="s">
        <v>129</v>
      </c>
    </row>
    <row r="2" spans="1:14">
      <c r="D2" s="3" t="s">
        <v>1</v>
      </c>
    </row>
    <row r="3" spans="1:14">
      <c r="D3" s="3" t="s">
        <v>2</v>
      </c>
    </row>
    <row r="4" spans="1:14">
      <c r="D4" s="3" t="s">
        <v>560</v>
      </c>
    </row>
    <row r="5" spans="1:14" ht="21.75" customHeight="1">
      <c r="D5" s="3" t="s">
        <v>5</v>
      </c>
    </row>
    <row r="6" spans="1:14" ht="15.75" customHeight="1">
      <c r="D6" s="3" t="s">
        <v>6</v>
      </c>
    </row>
    <row r="7" spans="1:14" ht="17.25" customHeight="1">
      <c r="D7" s="3" t="s">
        <v>8</v>
      </c>
    </row>
    <row r="8" spans="1:14" ht="19.5" customHeight="1"/>
    <row r="9" spans="1:14" ht="27" customHeight="1"/>
    <row r="10" spans="1:14" ht="18.75">
      <c r="A10" s="39"/>
      <c r="B10" s="2"/>
      <c r="C10" s="40" t="s">
        <v>595</v>
      </c>
      <c r="E10" s="41"/>
      <c r="I10" s="1"/>
    </row>
    <row r="11" spans="1:14">
      <c r="A11" s="39"/>
      <c r="B11" s="2"/>
      <c r="C11" s="42" t="s">
        <v>9</v>
      </c>
      <c r="E11" s="41"/>
      <c r="I11" s="1"/>
    </row>
    <row r="12" spans="1:14">
      <c r="C12" s="43" t="s">
        <v>130</v>
      </c>
      <c r="D12" s="319" t="s">
        <v>15</v>
      </c>
      <c r="F12" s="3" t="s">
        <v>11</v>
      </c>
    </row>
    <row r="13" spans="1:14" ht="15.75" customHeight="1">
      <c r="A13" s="317"/>
      <c r="B13" s="318" t="s">
        <v>131</v>
      </c>
      <c r="C13" s="319" t="s">
        <v>14</v>
      </c>
      <c r="D13" s="319"/>
      <c r="E13" s="320" t="s">
        <v>16</v>
      </c>
      <c r="F13" s="320"/>
      <c r="G13" s="317" t="s">
        <v>14</v>
      </c>
    </row>
    <row r="14" spans="1:14" ht="47.25">
      <c r="A14" s="317"/>
      <c r="B14" s="318"/>
      <c r="C14" s="319"/>
      <c r="D14" s="44">
        <v>3</v>
      </c>
      <c r="E14" s="5" t="s">
        <v>17</v>
      </c>
      <c r="F14" s="6" t="s">
        <v>18</v>
      </c>
      <c r="G14" s="317"/>
      <c r="I14" s="9"/>
      <c r="J14" s="9"/>
      <c r="K14" s="9"/>
      <c r="L14" s="9"/>
      <c r="M14" s="9"/>
      <c r="N14" s="9"/>
    </row>
    <row r="15" spans="1:14">
      <c r="A15" s="5">
        <v>1</v>
      </c>
      <c r="B15" s="6">
        <v>2</v>
      </c>
      <c r="C15" s="44"/>
      <c r="D15" s="261"/>
      <c r="E15" s="5">
        <v>4</v>
      </c>
      <c r="F15" s="6">
        <v>5</v>
      </c>
      <c r="G15" s="45">
        <v>6</v>
      </c>
      <c r="I15" s="9"/>
      <c r="J15" s="9"/>
      <c r="K15" s="9"/>
      <c r="L15" s="9"/>
      <c r="M15" s="9"/>
      <c r="N15" s="9"/>
    </row>
    <row r="16" spans="1:14" ht="15" customHeight="1">
      <c r="A16" s="322" t="s">
        <v>132</v>
      </c>
      <c r="B16" s="322"/>
      <c r="C16" s="44"/>
      <c r="D16" s="47"/>
      <c r="E16" s="47"/>
      <c r="F16" s="47"/>
      <c r="G16" s="13"/>
    </row>
    <row r="17" spans="1:7">
      <c r="A17" s="10">
        <v>200000</v>
      </c>
      <c r="B17" s="48" t="s">
        <v>133</v>
      </c>
      <c r="C17" s="259">
        <f>C18</f>
        <v>5000000</v>
      </c>
      <c r="D17" s="50">
        <f>D27</f>
        <v>5000000</v>
      </c>
      <c r="E17" s="49">
        <f>E24</f>
        <v>0</v>
      </c>
      <c r="F17" s="50">
        <f>SUM(F18,F24)</f>
        <v>0</v>
      </c>
      <c r="G17" s="12">
        <f t="shared" ref="G17:G26" si="0">SUM(D17:E17)</f>
        <v>5000000</v>
      </c>
    </row>
    <row r="18" spans="1:7" ht="38.25" hidden="1" customHeight="1">
      <c r="A18" s="10">
        <v>206000</v>
      </c>
      <c r="B18" s="51" t="s">
        <v>134</v>
      </c>
      <c r="C18" s="49">
        <f>C25</f>
        <v>5000000</v>
      </c>
      <c r="D18" s="49">
        <f>D25</f>
        <v>0</v>
      </c>
      <c r="E18" s="50">
        <f>E19-E22</f>
        <v>0</v>
      </c>
      <c r="F18" s="50">
        <f>F19-F22</f>
        <v>0</v>
      </c>
      <c r="G18" s="12">
        <f t="shared" si="0"/>
        <v>0</v>
      </c>
    </row>
    <row r="19" spans="1:7" ht="38.25" hidden="1">
      <c r="A19" s="10">
        <v>206100</v>
      </c>
      <c r="B19" s="11" t="s">
        <v>135</v>
      </c>
      <c r="C19" s="49">
        <f t="shared" ref="C19:C24" si="1">SUM(D18:E18)</f>
        <v>0</v>
      </c>
      <c r="D19" s="50">
        <f>D20+D21</f>
        <v>0</v>
      </c>
      <c r="E19" s="50">
        <f>E20</f>
        <v>0</v>
      </c>
      <c r="F19" s="50">
        <f>F20</f>
        <v>0</v>
      </c>
      <c r="G19" s="12">
        <f t="shared" si="0"/>
        <v>0</v>
      </c>
    </row>
    <row r="20" spans="1:7" hidden="1">
      <c r="A20" s="10">
        <v>206110</v>
      </c>
      <c r="B20" s="11" t="s">
        <v>136</v>
      </c>
      <c r="C20" s="49">
        <f t="shared" si="1"/>
        <v>0</v>
      </c>
      <c r="D20" s="50"/>
      <c r="E20" s="50"/>
      <c r="F20" s="50"/>
      <c r="G20" s="12">
        <f t="shared" si="0"/>
        <v>0</v>
      </c>
    </row>
    <row r="21" spans="1:7" ht="25.5" hidden="1">
      <c r="A21" s="10">
        <v>206120</v>
      </c>
      <c r="B21" s="11" t="s">
        <v>532</v>
      </c>
      <c r="C21" s="49">
        <f t="shared" si="1"/>
        <v>0</v>
      </c>
      <c r="D21" s="50"/>
      <c r="E21" s="50"/>
      <c r="F21" s="50"/>
      <c r="G21" s="12"/>
    </row>
    <row r="22" spans="1:7" ht="25.5" hidden="1">
      <c r="A22" s="10">
        <v>206200</v>
      </c>
      <c r="B22" s="11" t="s">
        <v>137</v>
      </c>
      <c r="C22" s="49">
        <f t="shared" si="1"/>
        <v>0</v>
      </c>
      <c r="D22" s="50">
        <f>D23</f>
        <v>0</v>
      </c>
      <c r="E22" s="50">
        <f>E23</f>
        <v>0</v>
      </c>
      <c r="F22" s="50">
        <f>F23</f>
        <v>0</v>
      </c>
      <c r="G22" s="12">
        <f t="shared" si="0"/>
        <v>0</v>
      </c>
    </row>
    <row r="23" spans="1:7" ht="15.75" hidden="1" customHeight="1">
      <c r="A23" s="10">
        <v>206210</v>
      </c>
      <c r="B23" s="11" t="s">
        <v>138</v>
      </c>
      <c r="C23" s="49">
        <f t="shared" si="1"/>
        <v>0</v>
      </c>
      <c r="D23" s="50"/>
      <c r="E23" s="50"/>
      <c r="F23" s="50"/>
      <c r="G23" s="12">
        <f t="shared" si="0"/>
        <v>0</v>
      </c>
    </row>
    <row r="24" spans="1:7" ht="30">
      <c r="A24" s="10">
        <v>208000</v>
      </c>
      <c r="B24" s="52" t="s">
        <v>139</v>
      </c>
      <c r="C24" s="49">
        <f t="shared" si="1"/>
        <v>0</v>
      </c>
      <c r="D24" s="50">
        <f>D28</f>
        <v>0</v>
      </c>
      <c r="E24" s="50">
        <f>E25-E26+E28+E27</f>
        <v>0</v>
      </c>
      <c r="F24" s="50">
        <f>F25-F26+F28+F27</f>
        <v>0</v>
      </c>
      <c r="G24" s="12">
        <f t="shared" si="0"/>
        <v>0</v>
      </c>
    </row>
    <row r="25" spans="1:7">
      <c r="A25" s="10">
        <v>208100</v>
      </c>
      <c r="B25" s="48" t="s">
        <v>140</v>
      </c>
      <c r="C25" s="49">
        <f>D25+E25</f>
        <v>5000000</v>
      </c>
      <c r="D25" s="12"/>
      <c r="E25" s="50">
        <v>5000000</v>
      </c>
      <c r="F25" s="12"/>
      <c r="G25" s="12">
        <f t="shared" si="0"/>
        <v>5000000</v>
      </c>
    </row>
    <row r="26" spans="1:7">
      <c r="A26" s="10">
        <v>208200</v>
      </c>
      <c r="B26" s="48" t="s">
        <v>141</v>
      </c>
      <c r="C26" s="53">
        <f>SUM(D25:E25)</f>
        <v>5000000</v>
      </c>
      <c r="D26" s="12"/>
      <c r="E26" s="12">
        <v>0</v>
      </c>
      <c r="F26" s="12"/>
      <c r="G26" s="12">
        <f t="shared" si="0"/>
        <v>0</v>
      </c>
    </row>
    <row r="27" spans="1:7" ht="31.5">
      <c r="A27" s="10">
        <v>208320</v>
      </c>
      <c r="B27" s="48" t="s">
        <v>142</v>
      </c>
      <c r="C27" s="53">
        <f>SUM(D26:E26)</f>
        <v>0</v>
      </c>
      <c r="D27" s="12">
        <v>5000000</v>
      </c>
      <c r="E27" s="50">
        <v>-5000000</v>
      </c>
      <c r="F27" s="12"/>
      <c r="G27" s="12"/>
    </row>
    <row r="28" spans="1:7" ht="38.25">
      <c r="A28" s="10">
        <v>208400</v>
      </c>
      <c r="B28" s="11" t="s">
        <v>143</v>
      </c>
      <c r="C28" s="53">
        <v>0</v>
      </c>
      <c r="D28" s="50">
        <v>0</v>
      </c>
      <c r="E28" s="50">
        <v>0</v>
      </c>
      <c r="F28" s="50">
        <v>0</v>
      </c>
      <c r="G28" s="12">
        <f t="shared" ref="G28:G36" si="2">SUM(D28:E28)</f>
        <v>0</v>
      </c>
    </row>
    <row r="29" spans="1:7">
      <c r="A29" s="10" t="s">
        <v>118</v>
      </c>
      <c r="B29" s="48" t="s">
        <v>144</v>
      </c>
      <c r="C29" s="53"/>
      <c r="D29" s="50"/>
      <c r="E29" s="50">
        <f>E17</f>
        <v>0</v>
      </c>
      <c r="F29" s="50">
        <f>F17</f>
        <v>0</v>
      </c>
      <c r="G29" s="12">
        <f t="shared" si="2"/>
        <v>0</v>
      </c>
    </row>
    <row r="30" spans="1:7" hidden="1">
      <c r="A30" s="10"/>
      <c r="B30" s="48"/>
      <c r="C30" s="49">
        <f>SUM(D29:E29)</f>
        <v>0</v>
      </c>
      <c r="D30" s="12"/>
      <c r="E30" s="50"/>
      <c r="F30" s="50"/>
      <c r="G30" s="12">
        <f t="shared" si="2"/>
        <v>0</v>
      </c>
    </row>
    <row r="31" spans="1:7" ht="15" hidden="1" customHeight="1">
      <c r="A31" s="10"/>
      <c r="B31" s="52"/>
      <c r="C31" s="49"/>
      <c r="D31" s="12">
        <f>D32</f>
        <v>0</v>
      </c>
      <c r="E31" s="55">
        <f>E32</f>
        <v>0</v>
      </c>
      <c r="F31" s="55">
        <f>F32</f>
        <v>0</v>
      </c>
      <c r="G31" s="12">
        <f t="shared" si="2"/>
        <v>0</v>
      </c>
    </row>
    <row r="32" spans="1:7" ht="28.5" hidden="1" customHeight="1">
      <c r="A32" s="10"/>
      <c r="B32" s="56"/>
      <c r="C32" s="54"/>
      <c r="D32" s="12"/>
      <c r="E32" s="50"/>
      <c r="F32" s="50"/>
      <c r="G32" s="12">
        <f t="shared" si="2"/>
        <v>0</v>
      </c>
    </row>
    <row r="33" spans="1:7" hidden="1">
      <c r="A33" s="10"/>
      <c r="B33" s="48"/>
      <c r="C33" s="57"/>
      <c r="D33" s="12">
        <f>D34</f>
        <v>0</v>
      </c>
      <c r="E33" s="50">
        <f>E34</f>
        <v>0</v>
      </c>
      <c r="F33" s="50">
        <f>F34</f>
        <v>0</v>
      </c>
      <c r="G33" s="12">
        <f t="shared" si="2"/>
        <v>0</v>
      </c>
    </row>
    <row r="34" spans="1:7" ht="15" hidden="1" customHeight="1">
      <c r="A34" s="10"/>
      <c r="B34" s="56"/>
      <c r="C34" s="49"/>
      <c r="D34" s="12">
        <f>SUM(D35:D36)</f>
        <v>0</v>
      </c>
      <c r="E34" s="50">
        <f>SUM(E35:E36)</f>
        <v>0</v>
      </c>
      <c r="F34" s="50">
        <f>SUM(F35:F36)</f>
        <v>0</v>
      </c>
      <c r="G34" s="12">
        <f t="shared" si="2"/>
        <v>0</v>
      </c>
    </row>
    <row r="35" spans="1:7" ht="27" hidden="1" customHeight="1">
      <c r="A35" s="10"/>
      <c r="B35" s="11"/>
      <c r="C35" s="57"/>
      <c r="D35" s="12"/>
      <c r="E35" s="50"/>
      <c r="F35" s="50"/>
      <c r="G35" s="12">
        <f t="shared" si="2"/>
        <v>0</v>
      </c>
    </row>
    <row r="36" spans="1:7" hidden="1">
      <c r="A36" s="10"/>
      <c r="B36" s="11"/>
      <c r="C36" s="58"/>
      <c r="D36" s="12"/>
      <c r="E36" s="50"/>
      <c r="F36" s="50"/>
      <c r="G36" s="12">
        <f t="shared" si="2"/>
        <v>0</v>
      </c>
    </row>
    <row r="37" spans="1:7" ht="17.25" customHeight="1">
      <c r="A37" s="323" t="s">
        <v>145</v>
      </c>
      <c r="B37" s="323"/>
      <c r="C37" s="58"/>
      <c r="D37" s="60"/>
      <c r="E37" s="59"/>
      <c r="F37" s="61"/>
      <c r="G37" s="23"/>
    </row>
    <row r="38" spans="1:7" ht="15.75" customHeight="1">
      <c r="A38" s="10">
        <v>600000</v>
      </c>
      <c r="B38" s="52" t="s">
        <v>146</v>
      </c>
      <c r="C38" s="59">
        <f>C39</f>
        <v>0</v>
      </c>
      <c r="D38" s="50">
        <f>D39</f>
        <v>0</v>
      </c>
      <c r="E38" s="50">
        <f>SUM(E39,E45)</f>
        <v>0</v>
      </c>
      <c r="F38" s="50">
        <f>SUM(F39,F45)</f>
        <v>0</v>
      </c>
      <c r="G38" s="12">
        <f t="shared" ref="G38:G48" si="3">SUM(D38:E38)</f>
        <v>0</v>
      </c>
    </row>
    <row r="39" spans="1:7" ht="39.75" hidden="1" customHeight="1">
      <c r="A39" s="10">
        <v>601000</v>
      </c>
      <c r="B39" s="11" t="s">
        <v>134</v>
      </c>
      <c r="C39" s="49">
        <f t="shared" ref="C39:C45" si="4">SUM(D38:E38)</f>
        <v>0</v>
      </c>
      <c r="D39" s="50">
        <f>D40-D43+D46</f>
        <v>0</v>
      </c>
      <c r="E39" s="50">
        <f>E40-E43</f>
        <v>0</v>
      </c>
      <c r="F39" s="50">
        <f>F40-F43</f>
        <v>0</v>
      </c>
      <c r="G39" s="12">
        <f t="shared" si="3"/>
        <v>0</v>
      </c>
    </row>
    <row r="40" spans="1:7" ht="38.25" hidden="1">
      <c r="A40" s="10">
        <v>601100</v>
      </c>
      <c r="B40" s="11" t="s">
        <v>135</v>
      </c>
      <c r="C40" s="49">
        <f t="shared" si="4"/>
        <v>0</v>
      </c>
      <c r="D40" s="50">
        <f>D41+D42</f>
        <v>0</v>
      </c>
      <c r="E40" s="50">
        <f>E41</f>
        <v>0</v>
      </c>
      <c r="F40" s="50">
        <f>F41</f>
        <v>0</v>
      </c>
      <c r="G40" s="12">
        <f t="shared" si="3"/>
        <v>0</v>
      </c>
    </row>
    <row r="41" spans="1:7" ht="15.75" hidden="1" customHeight="1">
      <c r="A41" s="10">
        <v>601110</v>
      </c>
      <c r="B41" s="11" t="s">
        <v>136</v>
      </c>
      <c r="C41" s="49">
        <f t="shared" si="4"/>
        <v>0</v>
      </c>
      <c r="D41" s="50"/>
      <c r="E41" s="50"/>
      <c r="F41" s="50"/>
      <c r="G41" s="12">
        <f t="shared" si="3"/>
        <v>0</v>
      </c>
    </row>
    <row r="42" spans="1:7" ht="27.75" hidden="1" customHeight="1">
      <c r="A42" s="10">
        <v>601120</v>
      </c>
      <c r="B42" s="11" t="s">
        <v>532</v>
      </c>
      <c r="C42" s="49">
        <f t="shared" si="4"/>
        <v>0</v>
      </c>
      <c r="D42" s="50"/>
      <c r="E42" s="50"/>
      <c r="F42" s="50"/>
      <c r="G42" s="12"/>
    </row>
    <row r="43" spans="1:7" ht="25.5" hidden="1">
      <c r="A43" s="10">
        <v>601200</v>
      </c>
      <c r="B43" s="11" t="s">
        <v>137</v>
      </c>
      <c r="C43" s="49">
        <f t="shared" si="4"/>
        <v>0</v>
      </c>
      <c r="D43" s="50">
        <f>D44</f>
        <v>0</v>
      </c>
      <c r="E43" s="50">
        <f>E44</f>
        <v>0</v>
      </c>
      <c r="F43" s="50">
        <f>F44</f>
        <v>0</v>
      </c>
      <c r="G43" s="12">
        <f t="shared" si="3"/>
        <v>0</v>
      </c>
    </row>
    <row r="44" spans="1:7" ht="15.75" hidden="1" customHeight="1">
      <c r="A44" s="10">
        <v>601210</v>
      </c>
      <c r="B44" s="11" t="s">
        <v>138</v>
      </c>
      <c r="C44" s="49">
        <f t="shared" si="4"/>
        <v>0</v>
      </c>
      <c r="D44" s="50"/>
      <c r="E44" s="50"/>
      <c r="F44" s="50"/>
      <c r="G44" s="12">
        <f t="shared" si="3"/>
        <v>0</v>
      </c>
    </row>
    <row r="45" spans="1:7">
      <c r="A45" s="10">
        <v>602000</v>
      </c>
      <c r="B45" s="48" t="s">
        <v>147</v>
      </c>
      <c r="C45" s="49">
        <f t="shared" si="4"/>
        <v>0</v>
      </c>
      <c r="D45" s="50">
        <f>D46-D47+D50+D49</f>
        <v>5000000</v>
      </c>
      <c r="E45" s="50">
        <f>E46-E47+E50+E49</f>
        <v>0</v>
      </c>
      <c r="F45" s="50">
        <f>F46-F47+F50+F49</f>
        <v>0</v>
      </c>
      <c r="G45" s="12">
        <f t="shared" si="3"/>
        <v>5000000</v>
      </c>
    </row>
    <row r="46" spans="1:7" ht="15" customHeight="1">
      <c r="A46" s="10">
        <v>602100</v>
      </c>
      <c r="B46" s="48" t="s">
        <v>140</v>
      </c>
      <c r="C46" s="49">
        <f>C47</f>
        <v>5000000</v>
      </c>
      <c r="D46" s="12"/>
      <c r="E46" s="62">
        <v>5000000</v>
      </c>
      <c r="F46" s="12"/>
      <c r="G46" s="12">
        <f t="shared" si="3"/>
        <v>5000000</v>
      </c>
    </row>
    <row r="47" spans="1:7">
      <c r="A47" s="10">
        <v>602200</v>
      </c>
      <c r="B47" s="48" t="s">
        <v>141</v>
      </c>
      <c r="C47" s="53">
        <f>SUM(D46:E46)</f>
        <v>5000000</v>
      </c>
      <c r="D47" s="12"/>
      <c r="E47" s="12">
        <v>0</v>
      </c>
      <c r="F47" s="12"/>
      <c r="G47" s="12">
        <f t="shared" si="3"/>
        <v>0</v>
      </c>
    </row>
    <row r="48" spans="1:7" ht="31.5" hidden="1">
      <c r="A48" s="10">
        <v>602302</v>
      </c>
      <c r="B48" s="48" t="s">
        <v>148</v>
      </c>
      <c r="C48" s="53">
        <f>SUM(D47:E47)</f>
        <v>0</v>
      </c>
      <c r="D48" s="12"/>
      <c r="E48" s="12"/>
      <c r="F48" s="12"/>
      <c r="G48" s="12">
        <f t="shared" si="3"/>
        <v>0</v>
      </c>
    </row>
    <row r="49" spans="1:7" ht="31.5" hidden="1">
      <c r="A49" s="10">
        <v>602302</v>
      </c>
      <c r="B49" s="48" t="s">
        <v>142</v>
      </c>
      <c r="C49" s="53">
        <f>SUM(D48:E48)</f>
        <v>0</v>
      </c>
      <c r="D49" s="50"/>
      <c r="E49" s="50"/>
      <c r="F49" s="12"/>
      <c r="G49" s="12"/>
    </row>
    <row r="50" spans="1:7" ht="38.25">
      <c r="A50" s="10">
        <v>602400</v>
      </c>
      <c r="B50" s="11" t="s">
        <v>143</v>
      </c>
      <c r="C50" s="53">
        <f>SUM(D49:E49)</f>
        <v>0</v>
      </c>
      <c r="D50" s="50">
        <v>5000000</v>
      </c>
      <c r="E50" s="50">
        <v>-5000000</v>
      </c>
      <c r="F50" s="50">
        <v>0</v>
      </c>
      <c r="G50" s="12">
        <f t="shared" ref="G50:G81" si="5">SUM(D50:E50)</f>
        <v>0</v>
      </c>
    </row>
    <row r="51" spans="1:7">
      <c r="A51" s="10" t="s">
        <v>118</v>
      </c>
      <c r="B51" s="48" t="s">
        <v>144</v>
      </c>
      <c r="C51" s="53"/>
      <c r="D51" s="50"/>
      <c r="E51" s="50">
        <f>E38</f>
        <v>0</v>
      </c>
      <c r="F51" s="50">
        <f>F38</f>
        <v>0</v>
      </c>
      <c r="G51" s="12">
        <f t="shared" si="5"/>
        <v>0</v>
      </c>
    </row>
    <row r="52" spans="1:7" hidden="1">
      <c r="A52" s="10"/>
      <c r="B52" s="48"/>
      <c r="C52" s="49">
        <f>SUM(D51:E51)</f>
        <v>0</v>
      </c>
      <c r="D52" s="50">
        <f>D38</f>
        <v>0</v>
      </c>
      <c r="E52" s="13">
        <f>SUM(E53,E60)</f>
        <v>0</v>
      </c>
      <c r="F52" s="13">
        <f>SUM(F53,F60)</f>
        <v>0</v>
      </c>
      <c r="G52" s="12">
        <f t="shared" si="5"/>
        <v>0</v>
      </c>
    </row>
    <row r="53" spans="1:7" hidden="1">
      <c r="A53" s="10"/>
      <c r="B53" s="11"/>
      <c r="C53" s="48"/>
      <c r="D53" s="12">
        <f>SUM(D54,D61)</f>
        <v>0</v>
      </c>
      <c r="E53" s="13">
        <f>SUM(E54:E59)</f>
        <v>0</v>
      </c>
      <c r="F53" s="13">
        <f>SUM(F54:F59)</f>
        <v>0</v>
      </c>
      <c r="G53" s="12">
        <f t="shared" si="5"/>
        <v>0</v>
      </c>
    </row>
    <row r="54" spans="1:7" hidden="1">
      <c r="A54" s="10"/>
      <c r="B54" s="56"/>
      <c r="C54" s="11"/>
      <c r="D54" s="12">
        <f>SUM(D55:D60)</f>
        <v>0</v>
      </c>
      <c r="E54" s="12"/>
      <c r="F54" s="12"/>
      <c r="G54" s="12">
        <f t="shared" si="5"/>
        <v>0</v>
      </c>
    </row>
    <row r="55" spans="1:7" hidden="1">
      <c r="A55" s="10"/>
      <c r="B55" s="56"/>
      <c r="C55" s="56"/>
      <c r="D55" s="12"/>
      <c r="E55" s="12"/>
      <c r="F55" s="12"/>
      <c r="G55" s="12">
        <f t="shared" si="5"/>
        <v>0</v>
      </c>
    </row>
    <row r="56" spans="1:7" hidden="1">
      <c r="A56" s="10"/>
      <c r="B56" s="56"/>
      <c r="C56" s="56"/>
      <c r="D56" s="12"/>
      <c r="E56" s="12"/>
      <c r="F56" s="12"/>
      <c r="G56" s="12">
        <f t="shared" si="5"/>
        <v>0</v>
      </c>
    </row>
    <row r="57" spans="1:7" hidden="1">
      <c r="A57" s="10"/>
      <c r="B57" s="56"/>
      <c r="C57" s="56"/>
      <c r="D57" s="12"/>
      <c r="E57" s="12"/>
      <c r="F57" s="12"/>
      <c r="G57" s="12">
        <f t="shared" si="5"/>
        <v>0</v>
      </c>
    </row>
    <row r="58" spans="1:7" ht="25.5" hidden="1" customHeight="1">
      <c r="A58" s="10"/>
      <c r="B58" s="56"/>
      <c r="C58" s="56"/>
      <c r="D58" s="12"/>
      <c r="E58" s="12"/>
      <c r="F58" s="12"/>
      <c r="G58" s="12">
        <f t="shared" si="5"/>
        <v>0</v>
      </c>
    </row>
    <row r="59" spans="1:7" ht="45.75" hidden="1" customHeight="1">
      <c r="A59" s="10"/>
      <c r="B59" s="63"/>
      <c r="C59" s="56"/>
      <c r="D59" s="12"/>
      <c r="E59" s="12"/>
      <c r="F59" s="12"/>
      <c r="G59" s="12">
        <f t="shared" si="5"/>
        <v>0</v>
      </c>
    </row>
    <row r="60" spans="1:7" hidden="1">
      <c r="A60" s="10"/>
      <c r="B60" s="48"/>
      <c r="C60" s="63"/>
      <c r="D60" s="12"/>
      <c r="E60" s="12">
        <f>SUM(E61:E62)</f>
        <v>0</v>
      </c>
      <c r="F60" s="12">
        <f>SUM(F61:F62)</f>
        <v>0</v>
      </c>
      <c r="G60" s="12">
        <f t="shared" si="5"/>
        <v>0</v>
      </c>
    </row>
    <row r="61" spans="1:7" ht="15" hidden="1" customHeight="1">
      <c r="A61" s="10"/>
      <c r="B61" s="52"/>
      <c r="C61" s="48"/>
      <c r="D61" s="12">
        <f>SUM(D62:D63)</f>
        <v>0</v>
      </c>
      <c r="E61" s="12"/>
      <c r="F61" s="12"/>
      <c r="G61" s="12">
        <f t="shared" si="5"/>
        <v>0</v>
      </c>
    </row>
    <row r="62" spans="1:7" ht="15" hidden="1" customHeight="1">
      <c r="A62" s="10"/>
      <c r="B62" s="48"/>
      <c r="C62" s="52"/>
      <c r="D62" s="12"/>
      <c r="E62" s="12"/>
      <c r="F62" s="12"/>
      <c r="G62" s="12">
        <f t="shared" si="5"/>
        <v>0</v>
      </c>
    </row>
    <row r="63" spans="1:7" hidden="1">
      <c r="A63" s="10"/>
      <c r="B63" s="48"/>
      <c r="C63" s="48"/>
      <c r="D63" s="12"/>
      <c r="E63" s="13">
        <f>SUM(E64,E69)</f>
        <v>0</v>
      </c>
      <c r="F63" s="13">
        <f>SUM(F64,F69)</f>
        <v>0</v>
      </c>
      <c r="G63" s="12">
        <f t="shared" si="5"/>
        <v>0</v>
      </c>
    </row>
    <row r="64" spans="1:7" hidden="1">
      <c r="A64" s="10"/>
      <c r="B64" s="48"/>
      <c r="C64" s="48"/>
      <c r="D64" s="12">
        <f>SUM(D65,D70)</f>
        <v>0</v>
      </c>
      <c r="E64" s="13">
        <f>SUM(E65:E68)</f>
        <v>0</v>
      </c>
      <c r="F64" s="13">
        <f>SUM(F65:F68)</f>
        <v>0</v>
      </c>
      <c r="G64" s="12">
        <f t="shared" si="5"/>
        <v>0</v>
      </c>
    </row>
    <row r="65" spans="1:7" hidden="1">
      <c r="A65" s="10"/>
      <c r="B65" s="56"/>
      <c r="C65" s="48"/>
      <c r="D65" s="12">
        <f>SUM(D66:D69)</f>
        <v>0</v>
      </c>
      <c r="E65" s="13"/>
      <c r="F65" s="13"/>
      <c r="G65" s="12">
        <f t="shared" si="5"/>
        <v>0</v>
      </c>
    </row>
    <row r="66" spans="1:7" ht="27.75" hidden="1" customHeight="1">
      <c r="A66" s="10"/>
      <c r="B66" s="11"/>
      <c r="C66" s="56"/>
      <c r="D66" s="12"/>
      <c r="E66" s="13"/>
      <c r="F66" s="13"/>
      <c r="G66" s="12">
        <f t="shared" si="5"/>
        <v>0</v>
      </c>
    </row>
    <row r="67" spans="1:7" hidden="1">
      <c r="A67" s="10"/>
      <c r="B67" s="56"/>
      <c r="C67" s="11"/>
      <c r="D67" s="12"/>
      <c r="E67" s="13"/>
      <c r="F67" s="13"/>
      <c r="G67" s="12">
        <f t="shared" si="5"/>
        <v>0</v>
      </c>
    </row>
    <row r="68" spans="1:7" hidden="1">
      <c r="A68" s="10"/>
      <c r="B68" s="56"/>
      <c r="C68" s="56"/>
      <c r="D68" s="12"/>
      <c r="E68" s="13"/>
      <c r="F68" s="13"/>
      <c r="G68" s="12">
        <f t="shared" si="5"/>
        <v>0</v>
      </c>
    </row>
    <row r="69" spans="1:7" hidden="1">
      <c r="A69" s="10"/>
      <c r="B69" s="11"/>
      <c r="C69" s="56"/>
      <c r="D69" s="12"/>
      <c r="E69" s="13">
        <f>E70</f>
        <v>0</v>
      </c>
      <c r="F69" s="13">
        <f>F70</f>
        <v>0</v>
      </c>
      <c r="G69" s="12">
        <f t="shared" si="5"/>
        <v>0</v>
      </c>
    </row>
    <row r="70" spans="1:7" ht="25.5" hidden="1" customHeight="1">
      <c r="A70" s="10"/>
      <c r="B70" s="56"/>
      <c r="C70" s="11"/>
      <c r="D70" s="12">
        <f>D71</f>
        <v>0</v>
      </c>
      <c r="E70" s="12"/>
      <c r="F70" s="12"/>
      <c r="G70" s="12">
        <f t="shared" si="5"/>
        <v>0</v>
      </c>
    </row>
    <row r="71" spans="1:7" hidden="1">
      <c r="A71" s="10"/>
      <c r="B71" s="48"/>
      <c r="C71" s="56"/>
      <c r="D71" s="12"/>
      <c r="E71" s="12"/>
      <c r="F71" s="12"/>
      <c r="G71" s="12">
        <f t="shared" si="5"/>
        <v>0</v>
      </c>
    </row>
    <row r="72" spans="1:7" hidden="1">
      <c r="A72" s="10"/>
      <c r="B72" s="48"/>
      <c r="C72" s="48"/>
      <c r="D72" s="12"/>
      <c r="E72" s="12"/>
      <c r="F72" s="12"/>
      <c r="G72" s="12">
        <f t="shared" si="5"/>
        <v>0</v>
      </c>
    </row>
    <row r="73" spans="1:7" hidden="1">
      <c r="A73" s="10"/>
      <c r="B73" s="48"/>
      <c r="C73" s="48"/>
      <c r="D73" s="12"/>
      <c r="E73" s="12">
        <f>SUM(E74,E78,E83,E81)</f>
        <v>0</v>
      </c>
      <c r="F73" s="12">
        <f>SUM(F74,F78,F83,F81)</f>
        <v>0</v>
      </c>
      <c r="G73" s="12">
        <f t="shared" si="5"/>
        <v>0</v>
      </c>
    </row>
    <row r="74" spans="1:7" hidden="1">
      <c r="A74" s="10"/>
      <c r="B74" s="48"/>
      <c r="C74" s="48"/>
      <c r="D74" s="12">
        <f>SUM(D75,D79,D84,D82)</f>
        <v>0</v>
      </c>
      <c r="E74" s="13">
        <f>SUM(E75:E76)</f>
        <v>0</v>
      </c>
      <c r="F74" s="13">
        <f>SUM(F75:F76)</f>
        <v>0</v>
      </c>
      <c r="G74" s="12">
        <f t="shared" si="5"/>
        <v>0</v>
      </c>
    </row>
    <row r="75" spans="1:7" hidden="1">
      <c r="A75" s="10"/>
      <c r="B75" s="11"/>
      <c r="C75" s="48"/>
      <c r="D75" s="12">
        <f>SUM(D76:D77)</f>
        <v>0</v>
      </c>
      <c r="E75" s="13"/>
      <c r="F75" s="13"/>
      <c r="G75" s="12">
        <f t="shared" si="5"/>
        <v>0</v>
      </c>
    </row>
    <row r="76" spans="1:7" hidden="1">
      <c r="A76" s="10"/>
      <c r="B76" s="48"/>
      <c r="C76" s="11"/>
      <c r="D76" s="12"/>
      <c r="E76" s="13">
        <f>E77</f>
        <v>0</v>
      </c>
      <c r="F76" s="13">
        <f>F77</f>
        <v>0</v>
      </c>
      <c r="G76" s="12">
        <f t="shared" si="5"/>
        <v>0</v>
      </c>
    </row>
    <row r="77" spans="1:7" ht="15" hidden="1" customHeight="1">
      <c r="A77" s="10"/>
      <c r="B77" s="64"/>
      <c r="C77" s="48"/>
      <c r="D77" s="12">
        <f>D78</f>
        <v>0</v>
      </c>
      <c r="E77" s="13"/>
      <c r="F77" s="13"/>
      <c r="G77" s="12">
        <f t="shared" si="5"/>
        <v>0</v>
      </c>
    </row>
    <row r="78" spans="1:7" ht="24.75" hidden="1" customHeight="1">
      <c r="A78" s="10"/>
      <c r="B78" s="65"/>
      <c r="C78" s="64"/>
      <c r="D78" s="12"/>
      <c r="E78" s="13">
        <f t="shared" ref="D78:F80" si="6">E79</f>
        <v>0</v>
      </c>
      <c r="F78" s="13">
        <f t="shared" si="6"/>
        <v>0</v>
      </c>
      <c r="G78" s="12">
        <f t="shared" si="5"/>
        <v>0</v>
      </c>
    </row>
    <row r="79" spans="1:7" hidden="1">
      <c r="A79" s="10"/>
      <c r="B79" s="56"/>
      <c r="C79" s="65"/>
      <c r="D79" s="12">
        <f t="shared" si="6"/>
        <v>0</v>
      </c>
      <c r="E79" s="13">
        <f t="shared" si="6"/>
        <v>0</v>
      </c>
      <c r="F79" s="13">
        <f t="shared" si="6"/>
        <v>0</v>
      </c>
      <c r="G79" s="12">
        <f t="shared" si="5"/>
        <v>0</v>
      </c>
    </row>
    <row r="80" spans="1:7" hidden="1">
      <c r="A80" s="10"/>
      <c r="B80" s="56"/>
      <c r="C80" s="56"/>
      <c r="D80" s="12">
        <f t="shared" si="6"/>
        <v>0</v>
      </c>
      <c r="E80" s="13"/>
      <c r="F80" s="13"/>
      <c r="G80" s="12">
        <f t="shared" si="5"/>
        <v>0</v>
      </c>
    </row>
    <row r="81" spans="1:7" hidden="1">
      <c r="A81" s="10"/>
      <c r="B81" s="48"/>
      <c r="C81" s="56"/>
      <c r="D81" s="12"/>
      <c r="E81" s="13">
        <f>E82</f>
        <v>0</v>
      </c>
      <c r="F81" s="13">
        <f>F82</f>
        <v>0</v>
      </c>
      <c r="G81" s="12">
        <f t="shared" si="5"/>
        <v>0</v>
      </c>
    </row>
    <row r="82" spans="1:7" hidden="1">
      <c r="A82" s="10"/>
      <c r="B82" s="63"/>
      <c r="C82" s="48"/>
      <c r="D82" s="12">
        <f>D83</f>
        <v>0</v>
      </c>
      <c r="E82" s="13"/>
      <c r="F82" s="13"/>
      <c r="G82" s="12">
        <f t="shared" ref="G82:G105" si="7">SUM(D82:E82)</f>
        <v>0</v>
      </c>
    </row>
    <row r="83" spans="1:7" ht="15" hidden="1" customHeight="1">
      <c r="A83" s="10"/>
      <c r="B83" s="51"/>
      <c r="C83" s="63"/>
      <c r="D83" s="12"/>
      <c r="E83" s="13">
        <f>E84</f>
        <v>0</v>
      </c>
      <c r="F83" s="13">
        <f>F84</f>
        <v>0</v>
      </c>
      <c r="G83" s="12">
        <f t="shared" si="7"/>
        <v>0</v>
      </c>
    </row>
    <row r="84" spans="1:7" hidden="1">
      <c r="A84" s="10"/>
      <c r="B84" s="56"/>
      <c r="C84" s="51"/>
      <c r="D84" s="12">
        <f>D85</f>
        <v>0</v>
      </c>
      <c r="E84" s="13">
        <f>SUM(E85:E87)</f>
        <v>0</v>
      </c>
      <c r="F84" s="13">
        <f>SUM(F85:F87)</f>
        <v>0</v>
      </c>
      <c r="G84" s="12">
        <f t="shared" si="7"/>
        <v>0</v>
      </c>
    </row>
    <row r="85" spans="1:7" hidden="1">
      <c r="A85" s="10"/>
      <c r="B85" s="56"/>
      <c r="C85" s="56"/>
      <c r="D85" s="12">
        <f>SUM(D86:D88)</f>
        <v>0</v>
      </c>
      <c r="E85" s="12"/>
      <c r="F85" s="12"/>
      <c r="G85" s="12">
        <f t="shared" si="7"/>
        <v>0</v>
      </c>
    </row>
    <row r="86" spans="1:7" ht="15" hidden="1" customHeight="1">
      <c r="A86" s="10"/>
      <c r="B86" s="66"/>
      <c r="C86" s="56"/>
      <c r="D86" s="12"/>
      <c r="E86" s="12"/>
      <c r="F86" s="12"/>
      <c r="G86" s="12">
        <f t="shared" si="7"/>
        <v>0</v>
      </c>
    </row>
    <row r="87" spans="1:7" hidden="1">
      <c r="A87" s="10"/>
      <c r="B87" s="66"/>
      <c r="C87" s="66"/>
      <c r="D87" s="12"/>
      <c r="E87" s="12"/>
      <c r="F87" s="12"/>
      <c r="G87" s="12">
        <f t="shared" si="7"/>
        <v>0</v>
      </c>
    </row>
    <row r="88" spans="1:7" ht="15" hidden="1" customHeight="1">
      <c r="A88" s="10"/>
      <c r="B88" s="48"/>
      <c r="C88" s="66"/>
      <c r="D88" s="12"/>
      <c r="E88" s="12">
        <f>SUM(E92,E89)</f>
        <v>0</v>
      </c>
      <c r="F88" s="12">
        <f>SUM(F92,F89)</f>
        <v>0</v>
      </c>
      <c r="G88" s="12">
        <f t="shared" si="7"/>
        <v>0</v>
      </c>
    </row>
    <row r="89" spans="1:7" ht="15" hidden="1" customHeight="1">
      <c r="A89" s="10"/>
      <c r="B89" s="67"/>
      <c r="C89" s="48"/>
      <c r="D89" s="12">
        <f>SUM(D93,D90)</f>
        <v>0</v>
      </c>
      <c r="E89" s="13">
        <f t="shared" ref="D89:F91" si="8">E90</f>
        <v>0</v>
      </c>
      <c r="F89" s="13">
        <f t="shared" si="8"/>
        <v>0</v>
      </c>
      <c r="G89" s="12">
        <f t="shared" si="7"/>
        <v>0</v>
      </c>
    </row>
    <row r="90" spans="1:7" ht="57" hidden="1" customHeight="1">
      <c r="A90" s="10"/>
      <c r="B90" s="63"/>
      <c r="C90" s="67"/>
      <c r="D90" s="12">
        <f t="shared" si="8"/>
        <v>0</v>
      </c>
      <c r="E90" s="13">
        <f t="shared" si="8"/>
        <v>0</v>
      </c>
      <c r="F90" s="13">
        <f t="shared" si="8"/>
        <v>0</v>
      </c>
      <c r="G90" s="12">
        <f t="shared" si="7"/>
        <v>0</v>
      </c>
    </row>
    <row r="91" spans="1:7" ht="57.75" hidden="1" customHeight="1">
      <c r="A91" s="10"/>
      <c r="B91" s="63"/>
      <c r="C91" s="63"/>
      <c r="D91" s="12">
        <f t="shared" si="8"/>
        <v>0</v>
      </c>
      <c r="E91" s="12"/>
      <c r="F91" s="12"/>
      <c r="G91" s="12">
        <f t="shared" si="7"/>
        <v>0</v>
      </c>
    </row>
    <row r="92" spans="1:7" hidden="1">
      <c r="A92" s="10"/>
      <c r="B92" s="63"/>
      <c r="C92" s="63"/>
      <c r="D92" s="12"/>
      <c r="E92" s="12">
        <f t="shared" ref="D92:F94" si="9">E93</f>
        <v>0</v>
      </c>
      <c r="F92" s="12">
        <f t="shared" si="9"/>
        <v>0</v>
      </c>
      <c r="G92" s="12">
        <f t="shared" si="7"/>
        <v>0</v>
      </c>
    </row>
    <row r="93" spans="1:7" hidden="1">
      <c r="A93" s="10"/>
      <c r="B93" s="48"/>
      <c r="C93" s="63"/>
      <c r="D93" s="12">
        <f t="shared" si="9"/>
        <v>0</v>
      </c>
      <c r="E93" s="12">
        <f t="shared" si="9"/>
        <v>0</v>
      </c>
      <c r="F93" s="12">
        <f t="shared" si="9"/>
        <v>0</v>
      </c>
      <c r="G93" s="12">
        <f t="shared" si="7"/>
        <v>0</v>
      </c>
    </row>
    <row r="94" spans="1:7" hidden="1">
      <c r="A94" s="10"/>
      <c r="B94" s="68"/>
      <c r="C94" s="48"/>
      <c r="D94" s="12">
        <f t="shared" si="9"/>
        <v>0</v>
      </c>
      <c r="E94" s="12"/>
      <c r="F94" s="12"/>
      <c r="G94" s="12">
        <f t="shared" si="7"/>
        <v>0</v>
      </c>
    </row>
    <row r="95" spans="1:7" hidden="1">
      <c r="A95" s="10"/>
      <c r="B95" s="48"/>
      <c r="C95" s="68"/>
      <c r="D95" s="12"/>
      <c r="E95" s="12"/>
      <c r="F95" s="12"/>
      <c r="G95" s="12">
        <f t="shared" si="7"/>
        <v>0</v>
      </c>
    </row>
    <row r="96" spans="1:7" hidden="1">
      <c r="A96" s="10"/>
      <c r="B96" s="48"/>
      <c r="C96" s="48"/>
      <c r="D96" s="12"/>
      <c r="E96" s="12"/>
      <c r="F96" s="12"/>
      <c r="G96" s="12">
        <f t="shared" si="7"/>
        <v>0</v>
      </c>
    </row>
    <row r="97" spans="1:1024" hidden="1">
      <c r="A97" s="69"/>
      <c r="B97" s="70"/>
      <c r="C97" s="48"/>
      <c r="D97" s="12"/>
      <c r="E97" s="71">
        <f>SUM(E16,E73,E88)</f>
        <v>0</v>
      </c>
      <c r="F97" s="71">
        <f>SUM(F16,F73,F88)</f>
        <v>0</v>
      </c>
      <c r="G97" s="72">
        <f t="shared" si="7"/>
        <v>0</v>
      </c>
      <c r="H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4"/>
      <c r="CW97" s="24"/>
      <c r="CX97" s="24"/>
      <c r="CY97" s="24"/>
      <c r="CZ97" s="24"/>
      <c r="DA97" s="24"/>
      <c r="DB97" s="24"/>
      <c r="DC97" s="24"/>
      <c r="DD97" s="24"/>
      <c r="DE97" s="24"/>
      <c r="DF97" s="24"/>
      <c r="DG97" s="24"/>
      <c r="DH97" s="24"/>
      <c r="DI97" s="24"/>
      <c r="DJ97" s="24"/>
      <c r="DK97" s="24"/>
      <c r="DL97" s="24"/>
      <c r="DM97" s="24"/>
      <c r="DN97" s="24"/>
      <c r="DO97" s="24"/>
      <c r="DP97" s="24"/>
      <c r="DQ97" s="24"/>
      <c r="DR97" s="24"/>
      <c r="DS97" s="24"/>
      <c r="DT97" s="24"/>
      <c r="DU97" s="24"/>
      <c r="DV97" s="24"/>
      <c r="DW97" s="24"/>
      <c r="DX97" s="24"/>
      <c r="DY97" s="24"/>
      <c r="DZ97" s="24"/>
      <c r="EA97" s="24"/>
      <c r="EB97" s="24"/>
      <c r="EC97" s="24"/>
      <c r="ED97" s="24"/>
      <c r="EE97" s="24"/>
      <c r="EF97" s="24"/>
      <c r="EG97" s="24"/>
      <c r="EH97" s="24"/>
      <c r="EI97" s="24"/>
      <c r="EJ97" s="24"/>
      <c r="EK97" s="24"/>
      <c r="EL97" s="24"/>
      <c r="EM97" s="24"/>
      <c r="EN97" s="24"/>
      <c r="EO97" s="24"/>
      <c r="EP97" s="24"/>
      <c r="EQ97" s="24"/>
      <c r="ER97" s="24"/>
      <c r="ES97" s="24"/>
      <c r="ET97" s="24"/>
      <c r="EU97" s="24"/>
      <c r="EV97" s="24"/>
      <c r="EW97" s="24"/>
      <c r="EX97" s="24"/>
      <c r="EY97" s="24"/>
      <c r="EZ97" s="24"/>
      <c r="FA97" s="24"/>
      <c r="FB97" s="24"/>
      <c r="FC97" s="24"/>
      <c r="FD97" s="24"/>
      <c r="FE97" s="24"/>
      <c r="FF97" s="24"/>
      <c r="FG97" s="24"/>
      <c r="FH97" s="24"/>
      <c r="FI97" s="24"/>
      <c r="FJ97" s="24"/>
      <c r="FK97" s="24"/>
      <c r="FL97" s="24"/>
      <c r="FM97" s="24"/>
      <c r="FN97" s="24"/>
      <c r="FO97" s="24"/>
      <c r="FP97" s="24"/>
      <c r="FQ97" s="24"/>
      <c r="FR97" s="24"/>
      <c r="FS97" s="24"/>
      <c r="FT97" s="24"/>
      <c r="FU97" s="24"/>
      <c r="FV97" s="24"/>
      <c r="FW97" s="24"/>
      <c r="FX97" s="24"/>
      <c r="FY97" s="24"/>
      <c r="FZ97" s="24"/>
      <c r="GA97" s="24"/>
      <c r="GB97" s="24"/>
      <c r="GC97" s="24"/>
      <c r="GD97" s="24"/>
      <c r="GE97" s="24"/>
      <c r="GF97" s="24"/>
      <c r="GG97" s="24"/>
      <c r="GH97" s="24"/>
      <c r="GI97" s="24"/>
      <c r="GJ97" s="24"/>
      <c r="GK97" s="24"/>
      <c r="GL97" s="24"/>
      <c r="GM97" s="24"/>
      <c r="GN97" s="24"/>
      <c r="GO97" s="24"/>
      <c r="GP97" s="24"/>
      <c r="GQ97" s="24"/>
      <c r="GR97" s="24"/>
      <c r="GS97" s="24"/>
      <c r="GT97" s="24"/>
      <c r="GU97" s="24"/>
      <c r="GV97" s="24"/>
      <c r="GW97" s="24"/>
      <c r="GX97" s="24"/>
      <c r="GY97" s="24"/>
      <c r="GZ97" s="24"/>
      <c r="HA97" s="24"/>
      <c r="HB97" s="24"/>
      <c r="HC97" s="24"/>
      <c r="HD97" s="24"/>
      <c r="HE97" s="24"/>
      <c r="HF97" s="24"/>
      <c r="HG97" s="24"/>
      <c r="HH97" s="24"/>
      <c r="HI97" s="24"/>
      <c r="HJ97" s="24"/>
      <c r="HK97" s="24"/>
      <c r="HL97" s="24"/>
      <c r="HM97" s="24"/>
      <c r="HN97" s="24"/>
      <c r="HO97" s="24"/>
      <c r="HP97" s="24"/>
      <c r="HQ97" s="24"/>
      <c r="HR97" s="24"/>
      <c r="HS97" s="24"/>
      <c r="HT97" s="24"/>
      <c r="HU97" s="24"/>
      <c r="HV97" s="24"/>
      <c r="HW97" s="24"/>
      <c r="HX97" s="24"/>
      <c r="HY97" s="24"/>
      <c r="HZ97" s="24"/>
      <c r="IA97" s="24"/>
      <c r="IB97" s="24"/>
      <c r="IC97" s="24"/>
      <c r="ID97" s="24"/>
      <c r="IE97" s="24"/>
      <c r="IF97" s="24"/>
      <c r="IG97" s="24"/>
      <c r="IH97" s="24"/>
      <c r="II97" s="24"/>
      <c r="IJ97" s="24"/>
      <c r="IK97" s="24"/>
      <c r="IL97" s="24"/>
      <c r="IM97" s="24"/>
      <c r="IN97" s="24"/>
      <c r="IO97" s="24"/>
      <c r="IP97" s="24"/>
      <c r="IQ97" s="24"/>
      <c r="IR97" s="24"/>
      <c r="IS97" s="24"/>
      <c r="IT97" s="24"/>
      <c r="IU97" s="24"/>
      <c r="IV97" s="24"/>
      <c r="IW97" s="24"/>
      <c r="IX97" s="24"/>
      <c r="IY97" s="24"/>
      <c r="IZ97" s="24"/>
      <c r="JA97" s="24"/>
      <c r="JB97" s="24"/>
      <c r="JC97" s="24"/>
      <c r="JD97" s="24"/>
      <c r="JE97" s="24"/>
      <c r="JF97" s="24"/>
      <c r="JG97" s="24"/>
      <c r="JH97" s="24"/>
      <c r="JI97" s="24"/>
      <c r="JJ97" s="24"/>
      <c r="JK97" s="24"/>
      <c r="JL97" s="24"/>
      <c r="JM97" s="24"/>
      <c r="JN97" s="24"/>
      <c r="JO97" s="24"/>
      <c r="JP97" s="24"/>
      <c r="JQ97" s="24"/>
      <c r="JR97" s="24"/>
      <c r="JS97" s="24"/>
      <c r="JT97" s="24"/>
      <c r="JU97" s="24"/>
      <c r="JV97" s="24"/>
      <c r="JW97" s="24"/>
      <c r="JX97" s="24"/>
      <c r="JY97" s="24"/>
      <c r="JZ97" s="24"/>
      <c r="KA97" s="24"/>
      <c r="KB97" s="24"/>
      <c r="KC97" s="24"/>
      <c r="KD97" s="24"/>
      <c r="KE97" s="24"/>
      <c r="KF97" s="24"/>
      <c r="KG97" s="24"/>
      <c r="KH97" s="24"/>
      <c r="KI97" s="24"/>
      <c r="KJ97" s="24"/>
      <c r="KK97" s="24"/>
      <c r="KL97" s="24"/>
      <c r="KM97" s="24"/>
      <c r="KN97" s="24"/>
      <c r="KO97" s="24"/>
      <c r="KP97" s="24"/>
      <c r="KQ97" s="24"/>
      <c r="KR97" s="24"/>
      <c r="KS97" s="24"/>
      <c r="KT97" s="24"/>
      <c r="KU97" s="24"/>
      <c r="KV97" s="24"/>
      <c r="KW97" s="24"/>
      <c r="KX97" s="24"/>
      <c r="KY97" s="24"/>
      <c r="KZ97" s="24"/>
      <c r="LA97" s="24"/>
      <c r="LB97" s="24"/>
      <c r="LC97" s="24"/>
      <c r="LD97" s="24"/>
      <c r="LE97" s="24"/>
      <c r="LF97" s="24"/>
      <c r="LG97" s="24"/>
      <c r="LH97" s="24"/>
      <c r="LI97" s="24"/>
      <c r="LJ97" s="24"/>
      <c r="LK97" s="24"/>
      <c r="LL97" s="24"/>
      <c r="LM97" s="24"/>
      <c r="LN97" s="24"/>
      <c r="LO97" s="24"/>
      <c r="LP97" s="24"/>
      <c r="LQ97" s="24"/>
      <c r="LR97" s="24"/>
      <c r="LS97" s="24"/>
      <c r="LT97" s="24"/>
      <c r="LU97" s="24"/>
      <c r="LV97" s="24"/>
      <c r="LW97" s="24"/>
      <c r="LX97" s="24"/>
      <c r="LY97" s="24"/>
      <c r="LZ97" s="24"/>
      <c r="MA97" s="24"/>
      <c r="MB97" s="24"/>
      <c r="MC97" s="24"/>
      <c r="MD97" s="24"/>
      <c r="ME97" s="24"/>
      <c r="MF97" s="24"/>
      <c r="MG97" s="24"/>
      <c r="MH97" s="24"/>
      <c r="MI97" s="24"/>
      <c r="MJ97" s="24"/>
      <c r="MK97" s="24"/>
      <c r="ML97" s="24"/>
      <c r="MM97" s="24"/>
      <c r="MN97" s="24"/>
      <c r="MO97" s="24"/>
      <c r="MP97" s="24"/>
      <c r="MQ97" s="24"/>
      <c r="MR97" s="24"/>
      <c r="MS97" s="24"/>
      <c r="MT97" s="24"/>
      <c r="MU97" s="24"/>
      <c r="MV97" s="24"/>
      <c r="MW97" s="24"/>
      <c r="MX97" s="24"/>
      <c r="MY97" s="24"/>
      <c r="MZ97" s="24"/>
      <c r="NA97" s="24"/>
      <c r="NB97" s="24"/>
      <c r="NC97" s="24"/>
      <c r="ND97" s="24"/>
      <c r="NE97" s="24"/>
      <c r="NF97" s="24"/>
      <c r="NG97" s="24"/>
      <c r="NH97" s="24"/>
      <c r="NI97" s="24"/>
      <c r="NJ97" s="24"/>
      <c r="NK97" s="24"/>
      <c r="NL97" s="24"/>
      <c r="NM97" s="24"/>
      <c r="NN97" s="24"/>
      <c r="NO97" s="24"/>
      <c r="NP97" s="24"/>
      <c r="NQ97" s="24"/>
      <c r="NR97" s="24"/>
      <c r="NS97" s="24"/>
      <c r="NT97" s="24"/>
      <c r="NU97" s="24"/>
      <c r="NV97" s="24"/>
      <c r="NW97" s="24"/>
      <c r="NX97" s="24"/>
      <c r="NY97" s="24"/>
      <c r="NZ97" s="24"/>
      <c r="OA97" s="24"/>
      <c r="OB97" s="24"/>
      <c r="OC97" s="24"/>
      <c r="OD97" s="24"/>
      <c r="OE97" s="24"/>
      <c r="OF97" s="24"/>
      <c r="OG97" s="24"/>
      <c r="OH97" s="24"/>
      <c r="OI97" s="24"/>
      <c r="OJ97" s="24"/>
      <c r="OK97" s="24"/>
      <c r="OL97" s="24"/>
      <c r="OM97" s="24"/>
      <c r="ON97" s="24"/>
      <c r="OO97" s="24"/>
      <c r="OP97" s="24"/>
      <c r="OQ97" s="24"/>
      <c r="OR97" s="24"/>
      <c r="OS97" s="24"/>
      <c r="OT97" s="24"/>
      <c r="OU97" s="24"/>
      <c r="OV97" s="24"/>
      <c r="OW97" s="24"/>
      <c r="OX97" s="24"/>
      <c r="OY97" s="24"/>
      <c r="OZ97" s="24"/>
      <c r="PA97" s="24"/>
      <c r="PB97" s="24"/>
      <c r="PC97" s="24"/>
      <c r="PD97" s="24"/>
      <c r="PE97" s="24"/>
      <c r="PF97" s="24"/>
      <c r="PG97" s="24"/>
      <c r="PH97" s="24"/>
      <c r="PI97" s="24"/>
      <c r="PJ97" s="24"/>
      <c r="PK97" s="24"/>
      <c r="PL97" s="24"/>
      <c r="PM97" s="24"/>
      <c r="PN97" s="24"/>
      <c r="PO97" s="24"/>
      <c r="PP97" s="24"/>
      <c r="PQ97" s="24"/>
      <c r="PR97" s="24"/>
      <c r="PS97" s="24"/>
      <c r="PT97" s="24"/>
      <c r="PU97" s="24"/>
      <c r="PV97" s="24"/>
      <c r="PW97" s="24"/>
      <c r="PX97" s="24"/>
      <c r="PY97" s="24"/>
      <c r="PZ97" s="24"/>
      <c r="QA97" s="24"/>
      <c r="QB97" s="24"/>
      <c r="QC97" s="24"/>
      <c r="QD97" s="24"/>
      <c r="QE97" s="24"/>
      <c r="QF97" s="24"/>
      <c r="QG97" s="24"/>
      <c r="QH97" s="24"/>
      <c r="QI97" s="24"/>
      <c r="QJ97" s="24"/>
      <c r="QK97" s="24"/>
      <c r="QL97" s="24"/>
      <c r="QM97" s="24"/>
      <c r="QN97" s="24"/>
      <c r="QO97" s="24"/>
      <c r="QP97" s="24"/>
      <c r="QQ97" s="24"/>
      <c r="QR97" s="24"/>
      <c r="QS97" s="24"/>
      <c r="QT97" s="24"/>
      <c r="QU97" s="24"/>
      <c r="QV97" s="24"/>
      <c r="QW97" s="24"/>
      <c r="QX97" s="24"/>
      <c r="QY97" s="24"/>
      <c r="QZ97" s="24"/>
      <c r="RA97" s="24"/>
      <c r="RB97" s="24"/>
      <c r="RC97" s="24"/>
      <c r="RD97" s="24"/>
      <c r="RE97" s="24"/>
      <c r="RF97" s="24"/>
      <c r="RG97" s="24"/>
      <c r="RH97" s="24"/>
      <c r="RI97" s="24"/>
      <c r="RJ97" s="24"/>
      <c r="RK97" s="24"/>
      <c r="RL97" s="24"/>
      <c r="RM97" s="24"/>
      <c r="RN97" s="24"/>
      <c r="RO97" s="24"/>
      <c r="RP97" s="24"/>
      <c r="RQ97" s="24"/>
      <c r="RR97" s="24"/>
      <c r="RS97" s="24"/>
      <c r="RT97" s="24"/>
      <c r="RU97" s="24"/>
      <c r="RV97" s="24"/>
      <c r="RW97" s="24"/>
      <c r="RX97" s="24"/>
      <c r="RY97" s="24"/>
      <c r="RZ97" s="24"/>
      <c r="SA97" s="24"/>
      <c r="SB97" s="24"/>
      <c r="SC97" s="24"/>
      <c r="SD97" s="24"/>
      <c r="SE97" s="24"/>
      <c r="SF97" s="24"/>
      <c r="SG97" s="24"/>
      <c r="SH97" s="24"/>
      <c r="SI97" s="24"/>
      <c r="SJ97" s="24"/>
      <c r="SK97" s="24"/>
      <c r="SL97" s="24"/>
      <c r="SM97" s="24"/>
      <c r="SN97" s="24"/>
      <c r="SO97" s="24"/>
      <c r="SP97" s="24"/>
      <c r="SQ97" s="24"/>
      <c r="SR97" s="24"/>
      <c r="SS97" s="24"/>
      <c r="ST97" s="24"/>
      <c r="SU97" s="24"/>
      <c r="SV97" s="24"/>
      <c r="SW97" s="24"/>
      <c r="SX97" s="24"/>
      <c r="SY97" s="24"/>
      <c r="SZ97" s="24"/>
      <c r="TA97" s="24"/>
      <c r="TB97" s="24"/>
      <c r="TC97" s="24"/>
      <c r="TD97" s="24"/>
      <c r="TE97" s="24"/>
      <c r="TF97" s="24"/>
      <c r="TG97" s="24"/>
      <c r="TH97" s="24"/>
      <c r="TI97" s="24"/>
      <c r="TJ97" s="24"/>
      <c r="TK97" s="24"/>
      <c r="TL97" s="24"/>
      <c r="TM97" s="24"/>
      <c r="TN97" s="24"/>
      <c r="TO97" s="24"/>
      <c r="TP97" s="24"/>
      <c r="TQ97" s="24"/>
      <c r="TR97" s="24"/>
      <c r="TS97" s="24"/>
      <c r="TT97" s="24"/>
      <c r="TU97" s="24"/>
      <c r="TV97" s="24"/>
      <c r="TW97" s="24"/>
      <c r="TX97" s="24"/>
      <c r="TY97" s="24"/>
      <c r="TZ97" s="24"/>
      <c r="UA97" s="24"/>
      <c r="UB97" s="24"/>
      <c r="UC97" s="24"/>
      <c r="UD97" s="24"/>
      <c r="UE97" s="24"/>
      <c r="UF97" s="24"/>
      <c r="UG97" s="24"/>
      <c r="UH97" s="24"/>
      <c r="UI97" s="24"/>
      <c r="UJ97" s="24"/>
      <c r="UK97" s="24"/>
      <c r="UL97" s="24"/>
      <c r="UM97" s="24"/>
      <c r="UN97" s="24"/>
      <c r="UO97" s="24"/>
      <c r="UP97" s="24"/>
      <c r="UQ97" s="24"/>
      <c r="UR97" s="24"/>
      <c r="US97" s="24"/>
      <c r="UT97" s="24"/>
      <c r="UU97" s="24"/>
      <c r="UV97" s="24"/>
      <c r="UW97" s="24"/>
      <c r="UX97" s="24"/>
      <c r="UY97" s="24"/>
      <c r="UZ97" s="24"/>
      <c r="VA97" s="24"/>
      <c r="VB97" s="24"/>
      <c r="VC97" s="24"/>
      <c r="VD97" s="24"/>
      <c r="VE97" s="24"/>
      <c r="VF97" s="24"/>
      <c r="VG97" s="24"/>
      <c r="VH97" s="24"/>
      <c r="VI97" s="24"/>
      <c r="VJ97" s="24"/>
      <c r="VK97" s="24"/>
      <c r="VL97" s="24"/>
      <c r="VM97" s="24"/>
      <c r="VN97" s="24"/>
      <c r="VO97" s="24"/>
      <c r="VP97" s="24"/>
      <c r="VQ97" s="24"/>
      <c r="VR97" s="24"/>
      <c r="VS97" s="24"/>
      <c r="VT97" s="24"/>
      <c r="VU97" s="24"/>
      <c r="VV97" s="24"/>
      <c r="VW97" s="24"/>
      <c r="VX97" s="24"/>
      <c r="VY97" s="24"/>
      <c r="VZ97" s="24"/>
      <c r="WA97" s="24"/>
      <c r="WB97" s="24"/>
      <c r="WC97" s="24"/>
      <c r="WD97" s="24"/>
      <c r="WE97" s="24"/>
      <c r="WF97" s="24"/>
      <c r="WG97" s="24"/>
      <c r="WH97" s="24"/>
      <c r="WI97" s="24"/>
      <c r="WJ97" s="24"/>
      <c r="WK97" s="24"/>
      <c r="WL97" s="24"/>
      <c r="WM97" s="24"/>
      <c r="WN97" s="24"/>
      <c r="WO97" s="24"/>
      <c r="WP97" s="24"/>
      <c r="WQ97" s="24"/>
      <c r="WR97" s="24"/>
      <c r="WS97" s="24"/>
      <c r="WT97" s="24"/>
      <c r="WU97" s="24"/>
      <c r="WV97" s="24"/>
      <c r="WW97" s="24"/>
      <c r="WX97" s="24"/>
      <c r="WY97" s="24"/>
      <c r="WZ97" s="24"/>
      <c r="XA97" s="24"/>
      <c r="XB97" s="24"/>
      <c r="XC97" s="24"/>
      <c r="XD97" s="24"/>
      <c r="XE97" s="24"/>
      <c r="XF97" s="24"/>
      <c r="XG97" s="24"/>
      <c r="XH97" s="24"/>
      <c r="XI97" s="24"/>
      <c r="XJ97" s="24"/>
      <c r="XK97" s="24"/>
      <c r="XL97" s="24"/>
      <c r="XM97" s="24"/>
      <c r="XN97" s="24"/>
      <c r="XO97" s="24"/>
      <c r="XP97" s="24"/>
      <c r="XQ97" s="24"/>
      <c r="XR97" s="24"/>
      <c r="XS97" s="24"/>
      <c r="XT97" s="24"/>
      <c r="XU97" s="24"/>
      <c r="XV97" s="24"/>
      <c r="XW97" s="24"/>
      <c r="XX97" s="24"/>
      <c r="XY97" s="24"/>
      <c r="XZ97" s="24"/>
      <c r="YA97" s="24"/>
      <c r="YB97" s="24"/>
      <c r="YC97" s="24"/>
      <c r="YD97" s="24"/>
      <c r="YE97" s="24"/>
      <c r="YF97" s="24"/>
      <c r="YG97" s="24"/>
      <c r="YH97" s="24"/>
      <c r="YI97" s="24"/>
      <c r="YJ97" s="24"/>
      <c r="YK97" s="24"/>
      <c r="YL97" s="24"/>
      <c r="YM97" s="24"/>
      <c r="YN97" s="24"/>
      <c r="YO97" s="24"/>
      <c r="YP97" s="24"/>
      <c r="YQ97" s="24"/>
      <c r="YR97" s="24"/>
      <c r="YS97" s="24"/>
      <c r="YT97" s="24"/>
      <c r="YU97" s="24"/>
      <c r="YV97" s="24"/>
      <c r="YW97" s="24"/>
      <c r="YX97" s="24"/>
      <c r="YY97" s="24"/>
      <c r="YZ97" s="24"/>
      <c r="ZA97" s="24"/>
      <c r="ZB97" s="24"/>
      <c r="ZC97" s="24"/>
      <c r="ZD97" s="24"/>
      <c r="ZE97" s="24"/>
      <c r="ZF97" s="24"/>
      <c r="ZG97" s="24"/>
      <c r="ZH97" s="24"/>
      <c r="ZI97" s="24"/>
      <c r="ZJ97" s="24"/>
      <c r="ZK97" s="24"/>
      <c r="ZL97" s="24"/>
      <c r="ZM97" s="24"/>
      <c r="ZN97" s="24"/>
      <c r="ZO97" s="24"/>
      <c r="ZP97" s="24"/>
      <c r="ZQ97" s="24"/>
      <c r="ZR97" s="24"/>
      <c r="ZS97" s="24"/>
      <c r="ZT97" s="24"/>
      <c r="ZU97" s="24"/>
      <c r="ZV97" s="24"/>
      <c r="ZW97" s="24"/>
      <c r="ZX97" s="24"/>
      <c r="ZY97" s="24"/>
      <c r="ZZ97" s="24"/>
      <c r="AAA97" s="24"/>
      <c r="AAB97" s="24"/>
      <c r="AAC97" s="24"/>
      <c r="AAD97" s="24"/>
      <c r="AAE97" s="24"/>
      <c r="AAF97" s="24"/>
      <c r="AAG97" s="24"/>
      <c r="AAH97" s="24"/>
      <c r="AAI97" s="24"/>
      <c r="AAJ97" s="24"/>
      <c r="AAK97" s="24"/>
      <c r="AAL97" s="24"/>
      <c r="AAM97" s="24"/>
      <c r="AAN97" s="24"/>
      <c r="AAO97" s="24"/>
      <c r="AAP97" s="24"/>
      <c r="AAQ97" s="24"/>
      <c r="AAR97" s="24"/>
      <c r="AAS97" s="24"/>
      <c r="AAT97" s="24"/>
      <c r="AAU97" s="24"/>
      <c r="AAV97" s="24"/>
      <c r="AAW97" s="24"/>
      <c r="AAX97" s="24"/>
      <c r="AAY97" s="24"/>
      <c r="AAZ97" s="24"/>
      <c r="ABA97" s="24"/>
      <c r="ABB97" s="24"/>
      <c r="ABC97" s="24"/>
      <c r="ABD97" s="24"/>
      <c r="ABE97" s="24"/>
      <c r="ABF97" s="24"/>
      <c r="ABG97" s="24"/>
      <c r="ABH97" s="24"/>
      <c r="ABI97" s="24"/>
      <c r="ABJ97" s="24"/>
      <c r="ABK97" s="24"/>
      <c r="ABL97" s="24"/>
      <c r="ABM97" s="24"/>
      <c r="ABN97" s="24"/>
      <c r="ABO97" s="24"/>
      <c r="ABP97" s="24"/>
      <c r="ABQ97" s="24"/>
      <c r="ABR97" s="24"/>
      <c r="ABS97" s="24"/>
      <c r="ABT97" s="24"/>
      <c r="ABU97" s="24"/>
      <c r="ABV97" s="24"/>
      <c r="ABW97" s="24"/>
      <c r="ABX97" s="24"/>
      <c r="ABY97" s="24"/>
      <c r="ABZ97" s="24"/>
      <c r="ACA97" s="24"/>
      <c r="ACB97" s="24"/>
      <c r="ACC97" s="24"/>
      <c r="ACD97" s="24"/>
      <c r="ACE97" s="24"/>
      <c r="ACF97" s="24"/>
      <c r="ACG97" s="24"/>
      <c r="ACH97" s="24"/>
      <c r="ACI97" s="24"/>
      <c r="ACJ97" s="24"/>
      <c r="ACK97" s="24"/>
      <c r="ACL97" s="24"/>
      <c r="ACM97" s="24"/>
      <c r="ACN97" s="24"/>
      <c r="ACO97" s="24"/>
      <c r="ACP97" s="24"/>
      <c r="ACQ97" s="24"/>
      <c r="ACR97" s="24"/>
      <c r="ACS97" s="24"/>
      <c r="ACT97" s="24"/>
      <c r="ACU97" s="24"/>
      <c r="ACV97" s="24"/>
      <c r="ACW97" s="24"/>
      <c r="ACX97" s="24"/>
      <c r="ACY97" s="24"/>
      <c r="ACZ97" s="24"/>
      <c r="ADA97" s="24"/>
      <c r="ADB97" s="24"/>
      <c r="ADC97" s="24"/>
      <c r="ADD97" s="24"/>
      <c r="ADE97" s="24"/>
      <c r="ADF97" s="24"/>
      <c r="ADG97" s="24"/>
      <c r="ADH97" s="24"/>
      <c r="ADI97" s="24"/>
      <c r="ADJ97" s="24"/>
      <c r="ADK97" s="24"/>
      <c r="ADL97" s="24"/>
      <c r="ADM97" s="24"/>
      <c r="ADN97" s="24"/>
      <c r="ADO97" s="24"/>
      <c r="ADP97" s="24"/>
      <c r="ADQ97" s="24"/>
      <c r="ADR97" s="24"/>
      <c r="ADS97" s="24"/>
      <c r="ADT97" s="24"/>
      <c r="ADU97" s="24"/>
      <c r="ADV97" s="24"/>
      <c r="ADW97" s="24"/>
      <c r="ADX97" s="24"/>
      <c r="ADY97" s="24"/>
      <c r="ADZ97" s="24"/>
      <c r="AEA97" s="24"/>
      <c r="AEB97" s="24"/>
      <c r="AEC97" s="24"/>
      <c r="AED97" s="24"/>
      <c r="AEE97" s="24"/>
      <c r="AEF97" s="24"/>
      <c r="AEG97" s="24"/>
      <c r="AEH97" s="24"/>
      <c r="AEI97" s="24"/>
      <c r="AEJ97" s="24"/>
      <c r="AEK97" s="24"/>
      <c r="AEL97" s="24"/>
      <c r="AEM97" s="24"/>
      <c r="AEN97" s="24"/>
      <c r="AEO97" s="24"/>
      <c r="AEP97" s="24"/>
      <c r="AEQ97" s="24"/>
      <c r="AER97" s="24"/>
      <c r="AES97" s="24"/>
      <c r="AET97" s="24"/>
      <c r="AEU97" s="24"/>
      <c r="AEV97" s="24"/>
      <c r="AEW97" s="24"/>
      <c r="AEX97" s="24"/>
      <c r="AEY97" s="24"/>
      <c r="AEZ97" s="24"/>
      <c r="AFA97" s="24"/>
      <c r="AFB97" s="24"/>
      <c r="AFC97" s="24"/>
      <c r="AFD97" s="24"/>
      <c r="AFE97" s="24"/>
      <c r="AFF97" s="24"/>
      <c r="AFG97" s="24"/>
      <c r="AFH97" s="24"/>
      <c r="AFI97" s="24"/>
      <c r="AFJ97" s="24"/>
      <c r="AFK97" s="24"/>
      <c r="AFL97" s="24"/>
      <c r="AFM97" s="24"/>
      <c r="AFN97" s="24"/>
      <c r="AFO97" s="24"/>
      <c r="AFP97" s="24"/>
      <c r="AFQ97" s="24"/>
      <c r="AFR97" s="24"/>
      <c r="AFS97" s="24"/>
      <c r="AFT97" s="24"/>
      <c r="AFU97" s="24"/>
      <c r="AFV97" s="24"/>
      <c r="AFW97" s="24"/>
      <c r="AFX97" s="24"/>
      <c r="AFY97" s="24"/>
      <c r="AFZ97" s="24"/>
      <c r="AGA97" s="24"/>
      <c r="AGB97" s="24"/>
      <c r="AGC97" s="24"/>
      <c r="AGD97" s="24"/>
      <c r="AGE97" s="24"/>
      <c r="AGF97" s="24"/>
      <c r="AGG97" s="24"/>
      <c r="AGH97" s="24"/>
      <c r="AGI97" s="24"/>
      <c r="AGJ97" s="24"/>
      <c r="AGK97" s="24"/>
      <c r="AGL97" s="24"/>
      <c r="AGM97" s="24"/>
      <c r="AGN97" s="24"/>
      <c r="AGO97" s="24"/>
      <c r="AGP97" s="24"/>
      <c r="AGQ97" s="24"/>
      <c r="AGR97" s="24"/>
      <c r="AGS97" s="24"/>
      <c r="AGT97" s="24"/>
      <c r="AGU97" s="24"/>
      <c r="AGV97" s="24"/>
      <c r="AGW97" s="24"/>
      <c r="AGX97" s="24"/>
      <c r="AGY97" s="24"/>
      <c r="AGZ97" s="24"/>
      <c r="AHA97" s="24"/>
      <c r="AHB97" s="24"/>
      <c r="AHC97" s="24"/>
      <c r="AHD97" s="24"/>
      <c r="AHE97" s="24"/>
      <c r="AHF97" s="24"/>
      <c r="AHG97" s="24"/>
      <c r="AHH97" s="24"/>
      <c r="AHI97" s="24"/>
      <c r="AHJ97" s="24"/>
      <c r="AHK97" s="24"/>
      <c r="AHL97" s="24"/>
      <c r="AHM97" s="24"/>
      <c r="AHN97" s="24"/>
      <c r="AHO97" s="24"/>
      <c r="AHP97" s="24"/>
      <c r="AHQ97" s="24"/>
      <c r="AHR97" s="24"/>
      <c r="AHS97" s="24"/>
      <c r="AHT97" s="24"/>
      <c r="AHU97" s="24"/>
      <c r="AHV97" s="24"/>
      <c r="AHW97" s="24"/>
      <c r="AHX97" s="24"/>
      <c r="AHY97" s="24"/>
      <c r="AHZ97" s="24"/>
      <c r="AIA97" s="24"/>
      <c r="AIB97" s="24"/>
      <c r="AIC97" s="24"/>
      <c r="AID97" s="24"/>
      <c r="AIE97" s="24"/>
      <c r="AIF97" s="24"/>
      <c r="AIG97" s="24"/>
      <c r="AIH97" s="24"/>
      <c r="AII97" s="24"/>
      <c r="AIJ97" s="24"/>
      <c r="AIK97" s="24"/>
      <c r="AIL97" s="24"/>
      <c r="AIM97" s="24"/>
      <c r="AIN97" s="24"/>
      <c r="AIO97" s="24"/>
      <c r="AIP97" s="24"/>
      <c r="AIQ97" s="24"/>
      <c r="AIR97" s="24"/>
      <c r="AIS97" s="24"/>
      <c r="AIT97" s="24"/>
      <c r="AIU97" s="24"/>
      <c r="AIV97" s="24"/>
      <c r="AIW97" s="24"/>
      <c r="AIX97" s="24"/>
      <c r="AIY97" s="24"/>
      <c r="AIZ97" s="24"/>
      <c r="AJA97" s="24"/>
      <c r="AJB97" s="24"/>
      <c r="AJC97" s="24"/>
      <c r="AJD97" s="24"/>
      <c r="AJE97" s="24"/>
      <c r="AJF97" s="24"/>
      <c r="AJG97" s="24"/>
      <c r="AJH97" s="24"/>
      <c r="AJI97" s="24"/>
      <c r="AJJ97" s="24"/>
      <c r="AJK97" s="24"/>
      <c r="AJL97" s="24"/>
      <c r="AJM97" s="24"/>
      <c r="AJN97" s="24"/>
      <c r="AJO97" s="24"/>
      <c r="AJP97" s="24"/>
      <c r="AJQ97" s="24"/>
      <c r="AJR97" s="24"/>
      <c r="AJS97" s="24"/>
      <c r="AJT97" s="24"/>
      <c r="AJU97" s="24"/>
      <c r="AJV97" s="24"/>
      <c r="AJW97" s="24"/>
      <c r="AJX97" s="24"/>
      <c r="AJY97" s="24"/>
      <c r="AJZ97" s="24"/>
      <c r="AKA97" s="24"/>
      <c r="AKB97" s="24"/>
      <c r="AKC97" s="24"/>
      <c r="AKD97" s="24"/>
      <c r="AKE97" s="24"/>
      <c r="AKF97" s="24"/>
      <c r="AKG97" s="24"/>
      <c r="AKH97" s="24"/>
      <c r="AKI97" s="24"/>
      <c r="AKJ97" s="24"/>
      <c r="AKK97" s="24"/>
      <c r="AKL97" s="24"/>
      <c r="AKM97" s="24"/>
      <c r="AKN97" s="24"/>
      <c r="AKO97" s="24"/>
      <c r="AKP97" s="24"/>
      <c r="AKQ97" s="24"/>
      <c r="AKR97" s="24"/>
      <c r="AKS97" s="24"/>
      <c r="AKT97" s="24"/>
      <c r="AKU97" s="24"/>
      <c r="AKV97" s="24"/>
      <c r="AKW97" s="24"/>
      <c r="AKX97" s="24"/>
      <c r="AKY97" s="24"/>
      <c r="AKZ97" s="24"/>
      <c r="ALA97" s="24"/>
      <c r="ALB97" s="24"/>
      <c r="ALC97" s="24"/>
      <c r="ALD97" s="24"/>
      <c r="ALE97" s="24"/>
      <c r="ALF97" s="24"/>
      <c r="ALG97" s="24"/>
      <c r="ALH97" s="24"/>
      <c r="ALI97" s="24"/>
      <c r="ALJ97" s="24"/>
      <c r="ALK97" s="24"/>
      <c r="ALL97" s="24"/>
      <c r="ALM97" s="24"/>
      <c r="ALN97" s="24"/>
      <c r="ALO97" s="24"/>
      <c r="ALP97" s="24"/>
      <c r="ALQ97" s="24"/>
      <c r="ALR97" s="24"/>
      <c r="ALS97" s="24"/>
      <c r="ALT97" s="24"/>
      <c r="ALU97" s="24"/>
      <c r="ALV97" s="24"/>
      <c r="ALW97" s="24"/>
      <c r="ALX97" s="24"/>
      <c r="ALY97" s="24"/>
      <c r="ALZ97" s="24"/>
      <c r="AMA97" s="24"/>
      <c r="AMB97" s="24"/>
      <c r="AMC97" s="24"/>
      <c r="AMD97" s="24"/>
      <c r="AME97" s="24"/>
      <c r="AMF97" s="24"/>
      <c r="AMG97" s="24"/>
      <c r="AMH97" s="24"/>
      <c r="AMI97" s="24"/>
      <c r="AMJ97" s="24"/>
    </row>
    <row r="98" spans="1:1024" s="24" customFormat="1" hidden="1">
      <c r="A98" s="10"/>
      <c r="B98" s="48"/>
      <c r="C98" s="70"/>
      <c r="D98" s="72">
        <f>SUM(D16,D74,D89)</f>
        <v>0</v>
      </c>
      <c r="E98" s="12">
        <f>E99</f>
        <v>0</v>
      </c>
      <c r="F98" s="12">
        <f>F99</f>
        <v>0</v>
      </c>
      <c r="G98" s="12">
        <f t="shared" si="7"/>
        <v>0</v>
      </c>
      <c r="H98" s="1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  <c r="IY98" s="2"/>
      <c r="IZ98" s="2"/>
      <c r="JA98" s="2"/>
      <c r="JB98" s="2"/>
      <c r="JC98" s="2"/>
      <c r="JD98" s="2"/>
      <c r="JE98" s="2"/>
      <c r="JF98" s="2"/>
      <c r="JG98" s="2"/>
      <c r="JH98" s="2"/>
      <c r="JI98" s="2"/>
      <c r="JJ98" s="2"/>
      <c r="JK98" s="2"/>
      <c r="JL98" s="2"/>
      <c r="JM98" s="2"/>
      <c r="JN98" s="2"/>
      <c r="JO98" s="2"/>
      <c r="JP98" s="2"/>
      <c r="JQ98" s="2"/>
      <c r="JR98" s="2"/>
      <c r="JS98" s="2"/>
      <c r="JT98" s="2"/>
      <c r="JU98" s="2"/>
      <c r="JV98" s="2"/>
      <c r="JW98" s="2"/>
      <c r="JX98" s="2"/>
      <c r="JY98" s="2"/>
      <c r="JZ98" s="2"/>
      <c r="KA98" s="2"/>
      <c r="KB98" s="2"/>
      <c r="KC98" s="2"/>
      <c r="KD98" s="2"/>
      <c r="KE98" s="2"/>
      <c r="KF98" s="2"/>
      <c r="KG98" s="2"/>
      <c r="KH98" s="2"/>
      <c r="KI98" s="2"/>
      <c r="KJ98" s="2"/>
      <c r="KK98" s="2"/>
      <c r="KL98" s="2"/>
      <c r="KM98" s="2"/>
      <c r="KN98" s="2"/>
      <c r="KO98" s="2"/>
      <c r="KP98" s="2"/>
      <c r="KQ98" s="2"/>
      <c r="KR98" s="2"/>
      <c r="KS98" s="2"/>
      <c r="KT98" s="2"/>
      <c r="KU98" s="2"/>
      <c r="KV98" s="2"/>
      <c r="KW98" s="2"/>
      <c r="KX98" s="2"/>
      <c r="KY98" s="2"/>
      <c r="KZ98" s="2"/>
      <c r="LA98" s="2"/>
      <c r="LB98" s="2"/>
      <c r="LC98" s="2"/>
      <c r="LD98" s="2"/>
      <c r="LE98" s="2"/>
      <c r="LF98" s="2"/>
      <c r="LG98" s="2"/>
      <c r="LH98" s="2"/>
      <c r="LI98" s="2"/>
      <c r="LJ98" s="2"/>
      <c r="LK98" s="2"/>
      <c r="LL98" s="2"/>
      <c r="LM98" s="2"/>
      <c r="LN98" s="2"/>
      <c r="LO98" s="2"/>
      <c r="LP98" s="2"/>
      <c r="LQ98" s="2"/>
      <c r="LR98" s="2"/>
      <c r="LS98" s="2"/>
      <c r="LT98" s="2"/>
      <c r="LU98" s="2"/>
      <c r="LV98" s="2"/>
      <c r="LW98" s="2"/>
      <c r="LX98" s="2"/>
      <c r="LY98" s="2"/>
      <c r="LZ98" s="2"/>
      <c r="MA98" s="2"/>
      <c r="MB98" s="2"/>
      <c r="MC98" s="2"/>
      <c r="MD98" s="2"/>
      <c r="ME98" s="2"/>
      <c r="MF98" s="2"/>
      <c r="MG98" s="2"/>
      <c r="MH98" s="2"/>
      <c r="MI98" s="2"/>
      <c r="MJ98" s="2"/>
      <c r="MK98" s="2"/>
      <c r="ML98" s="2"/>
      <c r="MM98" s="2"/>
      <c r="MN98" s="2"/>
      <c r="MO98" s="2"/>
      <c r="MP98" s="2"/>
      <c r="MQ98" s="2"/>
      <c r="MR98" s="2"/>
      <c r="MS98" s="2"/>
      <c r="MT98" s="2"/>
      <c r="MU98" s="2"/>
      <c r="MV98" s="2"/>
      <c r="MW98" s="2"/>
      <c r="MX98" s="2"/>
      <c r="MY98" s="2"/>
      <c r="MZ98" s="2"/>
      <c r="NA98" s="2"/>
      <c r="NB98" s="2"/>
      <c r="NC98" s="2"/>
      <c r="ND98" s="2"/>
      <c r="NE98" s="2"/>
      <c r="NF98" s="2"/>
      <c r="NG98" s="2"/>
      <c r="NH98" s="2"/>
      <c r="NI98" s="2"/>
      <c r="NJ98" s="2"/>
      <c r="NK98" s="2"/>
      <c r="NL98" s="2"/>
      <c r="NM98" s="2"/>
      <c r="NN98" s="2"/>
      <c r="NO98" s="2"/>
      <c r="NP98" s="2"/>
      <c r="NQ98" s="2"/>
      <c r="NR98" s="2"/>
      <c r="NS98" s="2"/>
      <c r="NT98" s="2"/>
      <c r="NU98" s="2"/>
      <c r="NV98" s="2"/>
      <c r="NW98" s="2"/>
      <c r="NX98" s="2"/>
      <c r="NY98" s="2"/>
      <c r="NZ98" s="2"/>
      <c r="OA98" s="2"/>
      <c r="OB98" s="2"/>
      <c r="OC98" s="2"/>
      <c r="OD98" s="2"/>
      <c r="OE98" s="2"/>
      <c r="OF98" s="2"/>
      <c r="OG98" s="2"/>
      <c r="OH98" s="2"/>
      <c r="OI98" s="2"/>
      <c r="OJ98" s="2"/>
      <c r="OK98" s="2"/>
      <c r="OL98" s="2"/>
      <c r="OM98" s="2"/>
      <c r="ON98" s="2"/>
      <c r="OO98" s="2"/>
      <c r="OP98" s="2"/>
      <c r="OQ98" s="2"/>
      <c r="OR98" s="2"/>
      <c r="OS98" s="2"/>
      <c r="OT98" s="2"/>
      <c r="OU98" s="2"/>
      <c r="OV98" s="2"/>
      <c r="OW98" s="2"/>
      <c r="OX98" s="2"/>
      <c r="OY98" s="2"/>
      <c r="OZ98" s="2"/>
      <c r="PA98" s="2"/>
      <c r="PB98" s="2"/>
      <c r="PC98" s="2"/>
      <c r="PD98" s="2"/>
      <c r="PE98" s="2"/>
      <c r="PF98" s="2"/>
      <c r="PG98" s="2"/>
      <c r="PH98" s="2"/>
      <c r="PI98" s="2"/>
      <c r="PJ98" s="2"/>
      <c r="PK98" s="2"/>
      <c r="PL98" s="2"/>
      <c r="PM98" s="2"/>
      <c r="PN98" s="2"/>
      <c r="PO98" s="2"/>
      <c r="PP98" s="2"/>
      <c r="PQ98" s="2"/>
      <c r="PR98" s="2"/>
      <c r="PS98" s="2"/>
      <c r="PT98" s="2"/>
      <c r="PU98" s="2"/>
      <c r="PV98" s="2"/>
      <c r="PW98" s="2"/>
      <c r="PX98" s="2"/>
      <c r="PY98" s="2"/>
      <c r="PZ98" s="2"/>
      <c r="QA98" s="2"/>
      <c r="QB98" s="2"/>
      <c r="QC98" s="2"/>
      <c r="QD98" s="2"/>
      <c r="QE98" s="2"/>
      <c r="QF98" s="2"/>
      <c r="QG98" s="2"/>
      <c r="QH98" s="2"/>
      <c r="QI98" s="2"/>
      <c r="QJ98" s="2"/>
      <c r="QK98" s="2"/>
      <c r="QL98" s="2"/>
      <c r="QM98" s="2"/>
      <c r="QN98" s="2"/>
      <c r="QO98" s="2"/>
      <c r="QP98" s="2"/>
      <c r="QQ98" s="2"/>
      <c r="QR98" s="2"/>
      <c r="QS98" s="2"/>
      <c r="QT98" s="2"/>
      <c r="QU98" s="2"/>
      <c r="QV98" s="2"/>
      <c r="QW98" s="2"/>
      <c r="QX98" s="2"/>
      <c r="QY98" s="2"/>
      <c r="QZ98" s="2"/>
      <c r="RA98" s="2"/>
      <c r="RB98" s="2"/>
      <c r="RC98" s="2"/>
      <c r="RD98" s="2"/>
      <c r="RE98" s="2"/>
      <c r="RF98" s="2"/>
      <c r="RG98" s="2"/>
      <c r="RH98" s="2"/>
      <c r="RI98" s="2"/>
      <c r="RJ98" s="2"/>
      <c r="RK98" s="2"/>
      <c r="RL98" s="2"/>
      <c r="RM98" s="2"/>
      <c r="RN98" s="2"/>
      <c r="RO98" s="2"/>
      <c r="RP98" s="2"/>
      <c r="RQ98" s="2"/>
      <c r="RR98" s="2"/>
      <c r="RS98" s="2"/>
      <c r="RT98" s="2"/>
      <c r="RU98" s="2"/>
      <c r="RV98" s="2"/>
      <c r="RW98" s="2"/>
      <c r="RX98" s="2"/>
      <c r="RY98" s="2"/>
      <c r="RZ98" s="2"/>
      <c r="SA98" s="2"/>
      <c r="SB98" s="2"/>
      <c r="SC98" s="2"/>
      <c r="SD98" s="2"/>
      <c r="SE98" s="2"/>
      <c r="SF98" s="2"/>
      <c r="SG98" s="2"/>
      <c r="SH98" s="2"/>
      <c r="SI98" s="2"/>
      <c r="SJ98" s="2"/>
      <c r="SK98" s="2"/>
      <c r="SL98" s="2"/>
      <c r="SM98" s="2"/>
      <c r="SN98" s="2"/>
      <c r="SO98" s="2"/>
      <c r="SP98" s="2"/>
      <c r="SQ98" s="2"/>
      <c r="SR98" s="2"/>
      <c r="SS98" s="2"/>
      <c r="ST98" s="2"/>
      <c r="SU98" s="2"/>
      <c r="SV98" s="2"/>
      <c r="SW98" s="2"/>
      <c r="SX98" s="2"/>
      <c r="SY98" s="2"/>
      <c r="SZ98" s="2"/>
      <c r="TA98" s="2"/>
      <c r="TB98" s="2"/>
      <c r="TC98" s="2"/>
      <c r="TD98" s="2"/>
      <c r="TE98" s="2"/>
      <c r="TF98" s="2"/>
      <c r="TG98" s="2"/>
      <c r="TH98" s="2"/>
      <c r="TI98" s="2"/>
      <c r="TJ98" s="2"/>
      <c r="TK98" s="2"/>
      <c r="TL98" s="2"/>
      <c r="TM98" s="2"/>
      <c r="TN98" s="2"/>
      <c r="TO98" s="2"/>
      <c r="TP98" s="2"/>
      <c r="TQ98" s="2"/>
      <c r="TR98" s="2"/>
      <c r="TS98" s="2"/>
      <c r="TT98" s="2"/>
      <c r="TU98" s="2"/>
      <c r="TV98" s="2"/>
      <c r="TW98" s="2"/>
      <c r="TX98" s="2"/>
      <c r="TY98" s="2"/>
      <c r="TZ98" s="2"/>
      <c r="UA98" s="2"/>
      <c r="UB98" s="2"/>
      <c r="UC98" s="2"/>
      <c r="UD98" s="2"/>
      <c r="UE98" s="2"/>
      <c r="UF98" s="2"/>
      <c r="UG98" s="2"/>
      <c r="UH98" s="2"/>
      <c r="UI98" s="2"/>
      <c r="UJ98" s="2"/>
      <c r="UK98" s="2"/>
      <c r="UL98" s="2"/>
      <c r="UM98" s="2"/>
      <c r="UN98" s="2"/>
      <c r="UO98" s="2"/>
      <c r="UP98" s="2"/>
      <c r="UQ98" s="2"/>
      <c r="UR98" s="2"/>
      <c r="US98" s="2"/>
      <c r="UT98" s="2"/>
      <c r="UU98" s="2"/>
      <c r="UV98" s="2"/>
      <c r="UW98" s="2"/>
      <c r="UX98" s="2"/>
      <c r="UY98" s="2"/>
      <c r="UZ98" s="2"/>
      <c r="VA98" s="2"/>
      <c r="VB98" s="2"/>
      <c r="VC98" s="2"/>
      <c r="VD98" s="2"/>
      <c r="VE98" s="2"/>
      <c r="VF98" s="2"/>
      <c r="VG98" s="2"/>
      <c r="VH98" s="2"/>
      <c r="VI98" s="2"/>
      <c r="VJ98" s="2"/>
      <c r="VK98" s="2"/>
      <c r="VL98" s="2"/>
      <c r="VM98" s="2"/>
      <c r="VN98" s="2"/>
      <c r="VO98" s="2"/>
      <c r="VP98" s="2"/>
      <c r="VQ98" s="2"/>
      <c r="VR98" s="2"/>
      <c r="VS98" s="2"/>
      <c r="VT98" s="2"/>
      <c r="VU98" s="2"/>
      <c r="VV98" s="2"/>
      <c r="VW98" s="2"/>
      <c r="VX98" s="2"/>
      <c r="VY98" s="2"/>
      <c r="VZ98" s="2"/>
      <c r="WA98" s="2"/>
      <c r="WB98" s="2"/>
      <c r="WC98" s="2"/>
      <c r="WD98" s="2"/>
      <c r="WE98" s="2"/>
      <c r="WF98" s="2"/>
      <c r="WG98" s="2"/>
      <c r="WH98" s="2"/>
      <c r="WI98" s="2"/>
      <c r="WJ98" s="2"/>
      <c r="WK98" s="2"/>
      <c r="WL98" s="2"/>
      <c r="WM98" s="2"/>
      <c r="WN98" s="2"/>
      <c r="WO98" s="2"/>
      <c r="WP98" s="2"/>
      <c r="WQ98" s="2"/>
      <c r="WR98" s="2"/>
      <c r="WS98" s="2"/>
      <c r="WT98" s="2"/>
      <c r="WU98" s="2"/>
      <c r="WV98" s="2"/>
      <c r="WW98" s="2"/>
      <c r="WX98" s="2"/>
      <c r="WY98" s="2"/>
      <c r="WZ98" s="2"/>
      <c r="XA98" s="2"/>
      <c r="XB98" s="2"/>
      <c r="XC98" s="2"/>
      <c r="XD98" s="2"/>
      <c r="XE98" s="2"/>
      <c r="XF98" s="2"/>
      <c r="XG98" s="2"/>
      <c r="XH98" s="2"/>
      <c r="XI98" s="2"/>
      <c r="XJ98" s="2"/>
      <c r="XK98" s="2"/>
      <c r="XL98" s="2"/>
      <c r="XM98" s="2"/>
      <c r="XN98" s="2"/>
      <c r="XO98" s="2"/>
      <c r="XP98" s="2"/>
      <c r="XQ98" s="2"/>
      <c r="XR98" s="2"/>
      <c r="XS98" s="2"/>
      <c r="XT98" s="2"/>
      <c r="XU98" s="2"/>
      <c r="XV98" s="2"/>
      <c r="XW98" s="2"/>
      <c r="XX98" s="2"/>
      <c r="XY98" s="2"/>
      <c r="XZ98" s="2"/>
      <c r="YA98" s="2"/>
      <c r="YB98" s="2"/>
      <c r="YC98" s="2"/>
      <c r="YD98" s="2"/>
      <c r="YE98" s="2"/>
      <c r="YF98" s="2"/>
      <c r="YG98" s="2"/>
      <c r="YH98" s="2"/>
      <c r="YI98" s="2"/>
      <c r="YJ98" s="2"/>
      <c r="YK98" s="2"/>
      <c r="YL98" s="2"/>
      <c r="YM98" s="2"/>
      <c r="YN98" s="2"/>
      <c r="YO98" s="2"/>
      <c r="YP98" s="2"/>
      <c r="YQ98" s="2"/>
      <c r="YR98" s="2"/>
      <c r="YS98" s="2"/>
      <c r="YT98" s="2"/>
      <c r="YU98" s="2"/>
      <c r="YV98" s="2"/>
      <c r="YW98" s="2"/>
      <c r="YX98" s="2"/>
      <c r="YY98" s="2"/>
      <c r="YZ98" s="2"/>
      <c r="ZA98" s="2"/>
      <c r="ZB98" s="2"/>
      <c r="ZC98" s="2"/>
      <c r="ZD98" s="2"/>
      <c r="ZE98" s="2"/>
      <c r="ZF98" s="2"/>
      <c r="ZG98" s="2"/>
      <c r="ZH98" s="2"/>
      <c r="ZI98" s="2"/>
      <c r="ZJ98" s="2"/>
      <c r="ZK98" s="2"/>
      <c r="ZL98" s="2"/>
      <c r="ZM98" s="2"/>
      <c r="ZN98" s="2"/>
      <c r="ZO98" s="2"/>
      <c r="ZP98" s="2"/>
      <c r="ZQ98" s="2"/>
      <c r="ZR98" s="2"/>
      <c r="ZS98" s="2"/>
      <c r="ZT98" s="2"/>
      <c r="ZU98" s="2"/>
      <c r="ZV98" s="2"/>
      <c r="ZW98" s="2"/>
      <c r="ZX98" s="2"/>
      <c r="ZY98" s="2"/>
      <c r="ZZ98" s="2"/>
      <c r="AAA98" s="2"/>
      <c r="AAB98" s="2"/>
      <c r="AAC98" s="2"/>
      <c r="AAD98" s="2"/>
      <c r="AAE98" s="2"/>
      <c r="AAF98" s="2"/>
      <c r="AAG98" s="2"/>
      <c r="AAH98" s="2"/>
      <c r="AAI98" s="2"/>
      <c r="AAJ98" s="2"/>
      <c r="AAK98" s="2"/>
      <c r="AAL98" s="2"/>
      <c r="AAM98" s="2"/>
      <c r="AAN98" s="2"/>
      <c r="AAO98" s="2"/>
      <c r="AAP98" s="2"/>
      <c r="AAQ98" s="2"/>
      <c r="AAR98" s="2"/>
      <c r="AAS98" s="2"/>
      <c r="AAT98" s="2"/>
      <c r="AAU98" s="2"/>
      <c r="AAV98" s="2"/>
      <c r="AAW98" s="2"/>
      <c r="AAX98" s="2"/>
      <c r="AAY98" s="2"/>
      <c r="AAZ98" s="2"/>
      <c r="ABA98" s="2"/>
      <c r="ABB98" s="2"/>
      <c r="ABC98" s="2"/>
      <c r="ABD98" s="2"/>
      <c r="ABE98" s="2"/>
      <c r="ABF98" s="2"/>
      <c r="ABG98" s="2"/>
      <c r="ABH98" s="2"/>
      <c r="ABI98" s="2"/>
      <c r="ABJ98" s="2"/>
      <c r="ABK98" s="2"/>
      <c r="ABL98" s="2"/>
      <c r="ABM98" s="2"/>
      <c r="ABN98" s="2"/>
      <c r="ABO98" s="2"/>
      <c r="ABP98" s="2"/>
      <c r="ABQ98" s="2"/>
      <c r="ABR98" s="2"/>
      <c r="ABS98" s="2"/>
      <c r="ABT98" s="2"/>
      <c r="ABU98" s="2"/>
      <c r="ABV98" s="2"/>
      <c r="ABW98" s="2"/>
      <c r="ABX98" s="2"/>
      <c r="ABY98" s="2"/>
      <c r="ABZ98" s="2"/>
      <c r="ACA98" s="2"/>
      <c r="ACB98" s="2"/>
      <c r="ACC98" s="2"/>
      <c r="ACD98" s="2"/>
      <c r="ACE98" s="2"/>
      <c r="ACF98" s="2"/>
      <c r="ACG98" s="2"/>
      <c r="ACH98" s="2"/>
      <c r="ACI98" s="2"/>
      <c r="ACJ98" s="2"/>
      <c r="ACK98" s="2"/>
      <c r="ACL98" s="2"/>
      <c r="ACM98" s="2"/>
      <c r="ACN98" s="2"/>
      <c r="ACO98" s="2"/>
      <c r="ACP98" s="2"/>
      <c r="ACQ98" s="2"/>
      <c r="ACR98" s="2"/>
      <c r="ACS98" s="2"/>
      <c r="ACT98" s="2"/>
      <c r="ACU98" s="2"/>
      <c r="ACV98" s="2"/>
      <c r="ACW98" s="2"/>
      <c r="ACX98" s="2"/>
      <c r="ACY98" s="2"/>
      <c r="ACZ98" s="2"/>
      <c r="ADA98" s="2"/>
      <c r="ADB98" s="2"/>
      <c r="ADC98" s="2"/>
      <c r="ADD98" s="2"/>
      <c r="ADE98" s="2"/>
      <c r="ADF98" s="2"/>
      <c r="ADG98" s="2"/>
      <c r="ADH98" s="2"/>
      <c r="ADI98" s="2"/>
      <c r="ADJ98" s="2"/>
      <c r="ADK98" s="2"/>
      <c r="ADL98" s="2"/>
      <c r="ADM98" s="2"/>
      <c r="ADN98" s="2"/>
      <c r="ADO98" s="2"/>
      <c r="ADP98" s="2"/>
      <c r="ADQ98" s="2"/>
      <c r="ADR98" s="2"/>
      <c r="ADS98" s="2"/>
      <c r="ADT98" s="2"/>
      <c r="ADU98" s="2"/>
      <c r="ADV98" s="2"/>
      <c r="ADW98" s="2"/>
      <c r="ADX98" s="2"/>
      <c r="ADY98" s="2"/>
      <c r="ADZ98" s="2"/>
      <c r="AEA98" s="2"/>
      <c r="AEB98" s="2"/>
      <c r="AEC98" s="2"/>
      <c r="AED98" s="2"/>
      <c r="AEE98" s="2"/>
      <c r="AEF98" s="2"/>
      <c r="AEG98" s="2"/>
      <c r="AEH98" s="2"/>
      <c r="AEI98" s="2"/>
      <c r="AEJ98" s="2"/>
      <c r="AEK98" s="2"/>
      <c r="AEL98" s="2"/>
      <c r="AEM98" s="2"/>
      <c r="AEN98" s="2"/>
      <c r="AEO98" s="2"/>
      <c r="AEP98" s="2"/>
      <c r="AEQ98" s="2"/>
      <c r="AER98" s="2"/>
      <c r="AES98" s="2"/>
      <c r="AET98" s="2"/>
      <c r="AEU98" s="2"/>
      <c r="AEV98" s="2"/>
      <c r="AEW98" s="2"/>
      <c r="AEX98" s="2"/>
      <c r="AEY98" s="2"/>
      <c r="AEZ98" s="2"/>
      <c r="AFA98" s="2"/>
      <c r="AFB98" s="2"/>
      <c r="AFC98" s="2"/>
      <c r="AFD98" s="2"/>
      <c r="AFE98" s="2"/>
      <c r="AFF98" s="2"/>
      <c r="AFG98" s="2"/>
      <c r="AFH98" s="2"/>
      <c r="AFI98" s="2"/>
      <c r="AFJ98" s="2"/>
      <c r="AFK98" s="2"/>
      <c r="AFL98" s="2"/>
      <c r="AFM98" s="2"/>
      <c r="AFN98" s="2"/>
      <c r="AFO98" s="2"/>
      <c r="AFP98" s="2"/>
      <c r="AFQ98" s="2"/>
      <c r="AFR98" s="2"/>
      <c r="AFS98" s="2"/>
      <c r="AFT98" s="2"/>
      <c r="AFU98" s="2"/>
      <c r="AFV98" s="2"/>
      <c r="AFW98" s="2"/>
      <c r="AFX98" s="2"/>
      <c r="AFY98" s="2"/>
      <c r="AFZ98" s="2"/>
      <c r="AGA98" s="2"/>
      <c r="AGB98" s="2"/>
      <c r="AGC98" s="2"/>
      <c r="AGD98" s="2"/>
      <c r="AGE98" s="2"/>
      <c r="AGF98" s="2"/>
      <c r="AGG98" s="2"/>
      <c r="AGH98" s="2"/>
      <c r="AGI98" s="2"/>
      <c r="AGJ98" s="2"/>
      <c r="AGK98" s="2"/>
      <c r="AGL98" s="2"/>
      <c r="AGM98" s="2"/>
      <c r="AGN98" s="2"/>
      <c r="AGO98" s="2"/>
      <c r="AGP98" s="2"/>
      <c r="AGQ98" s="2"/>
      <c r="AGR98" s="2"/>
      <c r="AGS98" s="2"/>
      <c r="AGT98" s="2"/>
      <c r="AGU98" s="2"/>
      <c r="AGV98" s="2"/>
      <c r="AGW98" s="2"/>
      <c r="AGX98" s="2"/>
      <c r="AGY98" s="2"/>
      <c r="AGZ98" s="2"/>
      <c r="AHA98" s="2"/>
      <c r="AHB98" s="2"/>
      <c r="AHC98" s="2"/>
      <c r="AHD98" s="2"/>
      <c r="AHE98" s="2"/>
      <c r="AHF98" s="2"/>
      <c r="AHG98" s="2"/>
      <c r="AHH98" s="2"/>
      <c r="AHI98" s="2"/>
      <c r="AHJ98" s="2"/>
      <c r="AHK98" s="2"/>
      <c r="AHL98" s="2"/>
      <c r="AHM98" s="2"/>
      <c r="AHN98" s="2"/>
      <c r="AHO98" s="2"/>
      <c r="AHP98" s="2"/>
      <c r="AHQ98" s="2"/>
      <c r="AHR98" s="2"/>
      <c r="AHS98" s="2"/>
      <c r="AHT98" s="2"/>
      <c r="AHU98" s="2"/>
      <c r="AHV98" s="2"/>
      <c r="AHW98" s="2"/>
      <c r="AHX98" s="2"/>
      <c r="AHY98" s="2"/>
      <c r="AHZ98" s="2"/>
      <c r="AIA98" s="2"/>
      <c r="AIB98" s="2"/>
      <c r="AIC98" s="2"/>
      <c r="AID98" s="2"/>
      <c r="AIE98" s="2"/>
      <c r="AIF98" s="2"/>
      <c r="AIG98" s="2"/>
      <c r="AIH98" s="2"/>
      <c r="AII98" s="2"/>
      <c r="AIJ98" s="2"/>
      <c r="AIK98" s="2"/>
      <c r="AIL98" s="2"/>
      <c r="AIM98" s="2"/>
      <c r="AIN98" s="2"/>
      <c r="AIO98" s="2"/>
      <c r="AIP98" s="2"/>
      <c r="AIQ98" s="2"/>
      <c r="AIR98" s="2"/>
      <c r="AIS98" s="2"/>
      <c r="AIT98" s="2"/>
      <c r="AIU98" s="2"/>
      <c r="AIV98" s="2"/>
      <c r="AIW98" s="2"/>
      <c r="AIX98" s="2"/>
      <c r="AIY98" s="2"/>
      <c r="AIZ98" s="2"/>
      <c r="AJA98" s="2"/>
      <c r="AJB98" s="2"/>
      <c r="AJC98" s="2"/>
      <c r="AJD98" s="2"/>
      <c r="AJE98" s="2"/>
      <c r="AJF98" s="2"/>
      <c r="AJG98" s="2"/>
      <c r="AJH98" s="2"/>
      <c r="AJI98" s="2"/>
      <c r="AJJ98" s="2"/>
      <c r="AJK98" s="2"/>
      <c r="AJL98" s="2"/>
      <c r="AJM98" s="2"/>
      <c r="AJN98" s="2"/>
      <c r="AJO98" s="2"/>
      <c r="AJP98" s="2"/>
      <c r="AJQ98" s="2"/>
      <c r="AJR98" s="2"/>
      <c r="AJS98" s="2"/>
      <c r="AJT98" s="2"/>
      <c r="AJU98" s="2"/>
      <c r="AJV98" s="2"/>
      <c r="AJW98" s="2"/>
      <c r="AJX98" s="2"/>
      <c r="AJY98" s="2"/>
      <c r="AJZ98" s="2"/>
      <c r="AKA98" s="2"/>
      <c r="AKB98" s="2"/>
      <c r="AKC98" s="2"/>
      <c r="AKD98" s="2"/>
      <c r="AKE98" s="2"/>
      <c r="AKF98" s="2"/>
      <c r="AKG98" s="2"/>
      <c r="AKH98" s="2"/>
      <c r="AKI98" s="2"/>
      <c r="AKJ98" s="2"/>
      <c r="AKK98" s="2"/>
      <c r="AKL98" s="2"/>
      <c r="AKM98" s="2"/>
      <c r="AKN98" s="2"/>
      <c r="AKO98" s="2"/>
      <c r="AKP98" s="2"/>
      <c r="AKQ98" s="2"/>
      <c r="AKR98" s="2"/>
      <c r="AKS98" s="2"/>
      <c r="AKT98" s="2"/>
      <c r="AKU98" s="2"/>
      <c r="AKV98" s="2"/>
      <c r="AKW98" s="2"/>
      <c r="AKX98" s="2"/>
      <c r="AKY98" s="2"/>
      <c r="AKZ98" s="2"/>
      <c r="ALA98" s="2"/>
      <c r="ALB98" s="2"/>
      <c r="ALC98" s="2"/>
      <c r="ALD98" s="2"/>
      <c r="ALE98" s="2"/>
      <c r="ALF98" s="2"/>
      <c r="ALG98" s="2"/>
      <c r="ALH98" s="2"/>
      <c r="ALI98" s="2"/>
      <c r="ALJ98" s="2"/>
      <c r="ALK98" s="2"/>
      <c r="ALL98" s="2"/>
      <c r="ALM98" s="2"/>
      <c r="ALN98" s="2"/>
      <c r="ALO98" s="2"/>
      <c r="ALP98" s="2"/>
      <c r="ALQ98" s="2"/>
      <c r="ALR98" s="2"/>
      <c r="ALS98" s="2"/>
      <c r="ALT98" s="2"/>
      <c r="ALU98" s="2"/>
      <c r="ALV98" s="2"/>
      <c r="ALW98" s="2"/>
      <c r="ALX98" s="2"/>
      <c r="ALY98" s="2"/>
      <c r="ALZ98" s="2"/>
      <c r="AMA98" s="2"/>
      <c r="AMB98" s="2"/>
      <c r="AMC98" s="2"/>
      <c r="AMD98" s="2"/>
      <c r="AME98" s="2"/>
      <c r="AMF98" s="2"/>
      <c r="AMG98" s="2"/>
      <c r="AMH98" s="2"/>
      <c r="AMI98" s="2"/>
      <c r="AMJ98" s="2"/>
    </row>
    <row r="99" spans="1:1024" hidden="1">
      <c r="A99" s="10"/>
      <c r="B99" s="11"/>
      <c r="C99" s="48"/>
      <c r="D99" s="12">
        <f>D100</f>
        <v>0</v>
      </c>
      <c r="E99" s="12">
        <f>SUM(E102,E100)</f>
        <v>0</v>
      </c>
      <c r="F99" s="12">
        <f>SUM(F102,F100)</f>
        <v>0</v>
      </c>
      <c r="G99" s="12">
        <f t="shared" si="7"/>
        <v>0</v>
      </c>
    </row>
    <row r="100" spans="1:1024" hidden="1">
      <c r="A100" s="10"/>
      <c r="B100" s="48"/>
      <c r="C100" s="11"/>
      <c r="D100" s="12">
        <f>SUM(D103,D101)</f>
        <v>0</v>
      </c>
      <c r="E100" s="12">
        <f>-E101</f>
        <v>0</v>
      </c>
      <c r="F100" s="12">
        <f>-F101</f>
        <v>0</v>
      </c>
      <c r="G100" s="12">
        <f t="shared" si="7"/>
        <v>0</v>
      </c>
    </row>
    <row r="101" spans="1:1024" hidden="1">
      <c r="A101" s="5"/>
      <c r="B101" s="48"/>
      <c r="C101" s="48"/>
      <c r="D101" s="12">
        <f>-D102</f>
        <v>0</v>
      </c>
      <c r="E101" s="12"/>
      <c r="F101" s="12"/>
      <c r="G101" s="12">
        <f t="shared" si="7"/>
        <v>0</v>
      </c>
    </row>
    <row r="102" spans="1:1024" hidden="1">
      <c r="A102" s="10"/>
      <c r="B102" s="48"/>
      <c r="C102" s="48"/>
      <c r="D102" s="12"/>
      <c r="E102" s="12">
        <f>SUM(E103:E104)</f>
        <v>0</v>
      </c>
      <c r="F102" s="12">
        <f>SUM(F103:F104)</f>
        <v>0</v>
      </c>
      <c r="G102" s="12">
        <f t="shared" si="7"/>
        <v>0</v>
      </c>
    </row>
    <row r="103" spans="1:1024" hidden="1">
      <c r="A103" s="5"/>
      <c r="B103" s="48"/>
      <c r="C103" s="48"/>
      <c r="D103" s="12">
        <f>SUM(D104:D105)</f>
        <v>0</v>
      </c>
      <c r="E103" s="12"/>
      <c r="F103" s="12"/>
      <c r="G103" s="12">
        <f t="shared" si="7"/>
        <v>0</v>
      </c>
    </row>
    <row r="104" spans="1:1024" ht="30.75" hidden="1" customHeight="1">
      <c r="A104" s="25"/>
      <c r="B104" s="63"/>
      <c r="C104" s="48"/>
      <c r="D104" s="12"/>
      <c r="E104" s="26"/>
      <c r="F104" s="26"/>
      <c r="G104" s="12">
        <f t="shared" si="7"/>
        <v>0</v>
      </c>
      <c r="H104" s="27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  <c r="BF104" s="28"/>
      <c r="BG104" s="28"/>
      <c r="BH104" s="28"/>
      <c r="BI104" s="28"/>
      <c r="BJ104" s="28"/>
      <c r="BK104" s="28"/>
      <c r="BL104" s="28"/>
      <c r="BM104" s="28"/>
      <c r="BN104" s="28"/>
      <c r="BO104" s="28"/>
      <c r="BP104" s="28"/>
      <c r="BQ104" s="28"/>
      <c r="BR104" s="28"/>
      <c r="BS104" s="28"/>
      <c r="BT104" s="28"/>
      <c r="BU104" s="28"/>
      <c r="BV104" s="28"/>
      <c r="BW104" s="28"/>
      <c r="BX104" s="28"/>
      <c r="BY104" s="28"/>
      <c r="BZ104" s="28"/>
      <c r="CA104" s="28"/>
      <c r="CB104" s="28"/>
      <c r="CC104" s="28"/>
      <c r="CD104" s="28"/>
      <c r="CE104" s="28"/>
      <c r="CF104" s="28"/>
      <c r="CG104" s="28"/>
      <c r="CH104" s="28"/>
      <c r="CI104" s="28"/>
      <c r="CJ104" s="28"/>
      <c r="CK104" s="28"/>
      <c r="CL104" s="28"/>
      <c r="CM104" s="28"/>
      <c r="CN104" s="28"/>
      <c r="CO104" s="28"/>
      <c r="CP104" s="28"/>
      <c r="CQ104" s="28"/>
      <c r="CR104" s="28"/>
      <c r="CS104" s="28"/>
      <c r="CT104" s="28"/>
      <c r="CU104" s="28"/>
      <c r="CV104" s="28"/>
      <c r="CW104" s="28"/>
      <c r="CX104" s="28"/>
      <c r="CY104" s="28"/>
      <c r="CZ104" s="28"/>
      <c r="DA104" s="28"/>
      <c r="DB104" s="28"/>
      <c r="DC104" s="28"/>
      <c r="DD104" s="28"/>
      <c r="DE104" s="28"/>
      <c r="DF104" s="28"/>
      <c r="DG104" s="28"/>
      <c r="DH104" s="28"/>
      <c r="DI104" s="28"/>
      <c r="DJ104" s="28"/>
      <c r="DK104" s="28"/>
      <c r="DL104" s="28"/>
      <c r="DM104" s="28"/>
      <c r="DN104" s="28"/>
      <c r="DO104" s="28"/>
      <c r="DP104" s="28"/>
      <c r="DQ104" s="28"/>
      <c r="DR104" s="28"/>
      <c r="DS104" s="28"/>
      <c r="DT104" s="28"/>
      <c r="DU104" s="28"/>
      <c r="DV104" s="28"/>
      <c r="DW104" s="28"/>
      <c r="DX104" s="28"/>
      <c r="DY104" s="28"/>
      <c r="DZ104" s="28"/>
      <c r="EA104" s="28"/>
      <c r="EB104" s="28"/>
      <c r="EC104" s="28"/>
      <c r="ED104" s="28"/>
      <c r="EE104" s="28"/>
      <c r="EF104" s="28"/>
      <c r="EG104" s="28"/>
      <c r="EH104" s="28"/>
      <c r="EI104" s="28"/>
      <c r="EJ104" s="28"/>
      <c r="EK104" s="28"/>
      <c r="EL104" s="28"/>
      <c r="EM104" s="28"/>
      <c r="EN104" s="28"/>
      <c r="EO104" s="28"/>
      <c r="EP104" s="28"/>
      <c r="EQ104" s="28"/>
      <c r="ER104" s="28"/>
      <c r="ES104" s="28"/>
      <c r="ET104" s="28"/>
      <c r="EU104" s="28"/>
      <c r="EV104" s="28"/>
      <c r="EW104" s="28"/>
      <c r="EX104" s="28"/>
      <c r="EY104" s="28"/>
      <c r="EZ104" s="28"/>
      <c r="FA104" s="28"/>
      <c r="FB104" s="28"/>
      <c r="FC104" s="28"/>
      <c r="FD104" s="28"/>
      <c r="FE104" s="28"/>
      <c r="FF104" s="28"/>
      <c r="FG104" s="28"/>
      <c r="FH104" s="28"/>
      <c r="FI104" s="28"/>
      <c r="FJ104" s="28"/>
      <c r="FK104" s="28"/>
      <c r="FL104" s="28"/>
      <c r="FM104" s="28"/>
      <c r="FN104" s="28"/>
      <c r="FO104" s="28"/>
      <c r="FP104" s="28"/>
      <c r="FQ104" s="28"/>
      <c r="FR104" s="28"/>
      <c r="FS104" s="28"/>
      <c r="FT104" s="28"/>
      <c r="FU104" s="28"/>
      <c r="FV104" s="28"/>
      <c r="FW104" s="28"/>
      <c r="FX104" s="28"/>
      <c r="FY104" s="28"/>
      <c r="FZ104" s="28"/>
      <c r="GA104" s="28"/>
      <c r="GB104" s="28"/>
      <c r="GC104" s="28"/>
      <c r="GD104" s="28"/>
      <c r="GE104" s="28"/>
      <c r="GF104" s="28"/>
      <c r="GG104" s="28"/>
      <c r="GH104" s="28"/>
      <c r="GI104" s="28"/>
      <c r="GJ104" s="28"/>
      <c r="GK104" s="28"/>
      <c r="GL104" s="28"/>
      <c r="GM104" s="28"/>
      <c r="GN104" s="28"/>
      <c r="GO104" s="28"/>
      <c r="GP104" s="28"/>
      <c r="GQ104" s="28"/>
      <c r="GR104" s="28"/>
      <c r="GS104" s="28"/>
      <c r="GT104" s="28"/>
      <c r="GU104" s="28"/>
      <c r="GV104" s="28"/>
      <c r="GW104" s="28"/>
      <c r="GX104" s="28"/>
      <c r="GY104" s="28"/>
      <c r="GZ104" s="28"/>
      <c r="HA104" s="28"/>
      <c r="HB104" s="28"/>
      <c r="HC104" s="28"/>
      <c r="HD104" s="28"/>
      <c r="HE104" s="28"/>
      <c r="HF104" s="28"/>
      <c r="HG104" s="28"/>
      <c r="HH104" s="28"/>
      <c r="HI104" s="28"/>
      <c r="HJ104" s="28"/>
      <c r="HK104" s="28"/>
      <c r="HL104" s="28"/>
      <c r="HM104" s="28"/>
      <c r="HN104" s="28"/>
      <c r="HO104" s="28"/>
      <c r="HP104" s="28"/>
      <c r="HQ104" s="28"/>
      <c r="HR104" s="28"/>
      <c r="HS104" s="28"/>
      <c r="HT104" s="28"/>
      <c r="HU104" s="28"/>
      <c r="HV104" s="28"/>
      <c r="HW104" s="28"/>
      <c r="HX104" s="28"/>
      <c r="HY104" s="28"/>
      <c r="HZ104" s="28"/>
      <c r="IA104" s="28"/>
      <c r="IB104" s="28"/>
      <c r="IC104" s="28"/>
      <c r="ID104" s="28"/>
      <c r="IE104" s="28"/>
      <c r="IF104" s="28"/>
      <c r="IG104" s="28"/>
      <c r="IH104" s="28"/>
      <c r="II104" s="28"/>
      <c r="IJ104" s="28"/>
      <c r="IK104" s="28"/>
      <c r="IL104" s="28"/>
      <c r="IM104" s="28"/>
      <c r="IN104" s="28"/>
      <c r="IO104" s="28"/>
      <c r="IP104" s="28"/>
      <c r="IQ104" s="28"/>
      <c r="IR104" s="28"/>
      <c r="IS104" s="28"/>
      <c r="IT104" s="28"/>
      <c r="IU104" s="28"/>
      <c r="IV104" s="28"/>
      <c r="IW104" s="28"/>
      <c r="IX104" s="28"/>
      <c r="IY104" s="28"/>
      <c r="IZ104" s="28"/>
      <c r="JA104" s="28"/>
      <c r="JB104" s="28"/>
      <c r="JC104" s="28"/>
      <c r="JD104" s="28"/>
      <c r="JE104" s="28"/>
      <c r="JF104" s="28"/>
      <c r="JG104" s="28"/>
      <c r="JH104" s="28"/>
      <c r="JI104" s="28"/>
      <c r="JJ104" s="28"/>
      <c r="JK104" s="28"/>
      <c r="JL104" s="28"/>
      <c r="JM104" s="28"/>
      <c r="JN104" s="28"/>
      <c r="JO104" s="28"/>
      <c r="JP104" s="28"/>
      <c r="JQ104" s="28"/>
      <c r="JR104" s="28"/>
      <c r="JS104" s="28"/>
      <c r="JT104" s="28"/>
      <c r="JU104" s="28"/>
      <c r="JV104" s="28"/>
      <c r="JW104" s="28"/>
      <c r="JX104" s="28"/>
      <c r="JY104" s="28"/>
      <c r="JZ104" s="28"/>
      <c r="KA104" s="28"/>
      <c r="KB104" s="28"/>
      <c r="KC104" s="28"/>
      <c r="KD104" s="28"/>
      <c r="KE104" s="28"/>
      <c r="KF104" s="28"/>
      <c r="KG104" s="28"/>
      <c r="KH104" s="28"/>
      <c r="KI104" s="28"/>
      <c r="KJ104" s="28"/>
      <c r="KK104" s="28"/>
      <c r="KL104" s="28"/>
      <c r="KM104" s="28"/>
      <c r="KN104" s="28"/>
      <c r="KO104" s="28"/>
      <c r="KP104" s="28"/>
      <c r="KQ104" s="28"/>
      <c r="KR104" s="28"/>
      <c r="KS104" s="28"/>
      <c r="KT104" s="28"/>
      <c r="KU104" s="28"/>
      <c r="KV104" s="28"/>
      <c r="KW104" s="28"/>
      <c r="KX104" s="28"/>
      <c r="KY104" s="28"/>
      <c r="KZ104" s="28"/>
      <c r="LA104" s="28"/>
      <c r="LB104" s="28"/>
      <c r="LC104" s="28"/>
      <c r="LD104" s="28"/>
      <c r="LE104" s="28"/>
      <c r="LF104" s="28"/>
      <c r="LG104" s="28"/>
      <c r="LH104" s="28"/>
      <c r="LI104" s="28"/>
      <c r="LJ104" s="28"/>
      <c r="LK104" s="28"/>
      <c r="LL104" s="28"/>
      <c r="LM104" s="28"/>
      <c r="LN104" s="28"/>
      <c r="LO104" s="28"/>
      <c r="LP104" s="28"/>
      <c r="LQ104" s="28"/>
      <c r="LR104" s="28"/>
      <c r="LS104" s="28"/>
      <c r="LT104" s="28"/>
      <c r="LU104" s="28"/>
      <c r="LV104" s="28"/>
      <c r="LW104" s="28"/>
      <c r="LX104" s="28"/>
      <c r="LY104" s="28"/>
      <c r="LZ104" s="28"/>
      <c r="MA104" s="28"/>
      <c r="MB104" s="28"/>
      <c r="MC104" s="28"/>
      <c r="MD104" s="28"/>
      <c r="ME104" s="28"/>
      <c r="MF104" s="28"/>
      <c r="MG104" s="28"/>
      <c r="MH104" s="28"/>
      <c r="MI104" s="28"/>
      <c r="MJ104" s="28"/>
      <c r="MK104" s="28"/>
      <c r="ML104" s="28"/>
      <c r="MM104" s="28"/>
      <c r="MN104" s="28"/>
      <c r="MO104" s="28"/>
      <c r="MP104" s="28"/>
      <c r="MQ104" s="28"/>
      <c r="MR104" s="28"/>
      <c r="MS104" s="28"/>
      <c r="MT104" s="28"/>
      <c r="MU104" s="28"/>
      <c r="MV104" s="28"/>
      <c r="MW104" s="28"/>
      <c r="MX104" s="28"/>
      <c r="MY104" s="28"/>
      <c r="MZ104" s="28"/>
      <c r="NA104" s="28"/>
      <c r="NB104" s="28"/>
      <c r="NC104" s="28"/>
      <c r="ND104" s="28"/>
      <c r="NE104" s="28"/>
      <c r="NF104" s="28"/>
      <c r="NG104" s="28"/>
      <c r="NH104" s="28"/>
      <c r="NI104" s="28"/>
      <c r="NJ104" s="28"/>
      <c r="NK104" s="28"/>
      <c r="NL104" s="28"/>
      <c r="NM104" s="28"/>
      <c r="NN104" s="28"/>
      <c r="NO104" s="28"/>
      <c r="NP104" s="28"/>
      <c r="NQ104" s="28"/>
      <c r="NR104" s="28"/>
      <c r="NS104" s="28"/>
      <c r="NT104" s="28"/>
      <c r="NU104" s="28"/>
      <c r="NV104" s="28"/>
      <c r="NW104" s="28"/>
      <c r="NX104" s="28"/>
      <c r="NY104" s="28"/>
      <c r="NZ104" s="28"/>
      <c r="OA104" s="28"/>
      <c r="OB104" s="28"/>
      <c r="OC104" s="28"/>
      <c r="OD104" s="28"/>
      <c r="OE104" s="28"/>
      <c r="OF104" s="28"/>
      <c r="OG104" s="28"/>
      <c r="OH104" s="28"/>
      <c r="OI104" s="28"/>
      <c r="OJ104" s="28"/>
      <c r="OK104" s="28"/>
      <c r="OL104" s="28"/>
      <c r="OM104" s="28"/>
      <c r="ON104" s="28"/>
      <c r="OO104" s="28"/>
      <c r="OP104" s="28"/>
      <c r="OQ104" s="28"/>
      <c r="OR104" s="28"/>
      <c r="OS104" s="28"/>
      <c r="OT104" s="28"/>
      <c r="OU104" s="28"/>
      <c r="OV104" s="28"/>
      <c r="OW104" s="28"/>
      <c r="OX104" s="28"/>
      <c r="OY104" s="28"/>
      <c r="OZ104" s="28"/>
      <c r="PA104" s="28"/>
      <c r="PB104" s="28"/>
      <c r="PC104" s="28"/>
      <c r="PD104" s="28"/>
      <c r="PE104" s="28"/>
      <c r="PF104" s="28"/>
      <c r="PG104" s="28"/>
      <c r="PH104" s="28"/>
      <c r="PI104" s="28"/>
      <c r="PJ104" s="28"/>
      <c r="PK104" s="28"/>
      <c r="PL104" s="28"/>
      <c r="PM104" s="28"/>
      <c r="PN104" s="28"/>
      <c r="PO104" s="28"/>
      <c r="PP104" s="28"/>
      <c r="PQ104" s="28"/>
      <c r="PR104" s="28"/>
      <c r="PS104" s="28"/>
      <c r="PT104" s="28"/>
      <c r="PU104" s="28"/>
      <c r="PV104" s="28"/>
      <c r="PW104" s="28"/>
      <c r="PX104" s="28"/>
      <c r="PY104" s="28"/>
      <c r="PZ104" s="28"/>
      <c r="QA104" s="28"/>
      <c r="QB104" s="28"/>
      <c r="QC104" s="28"/>
      <c r="QD104" s="28"/>
      <c r="QE104" s="28"/>
      <c r="QF104" s="28"/>
      <c r="QG104" s="28"/>
      <c r="QH104" s="28"/>
      <c r="QI104" s="28"/>
      <c r="QJ104" s="28"/>
      <c r="QK104" s="28"/>
      <c r="QL104" s="28"/>
      <c r="QM104" s="28"/>
      <c r="QN104" s="28"/>
      <c r="QO104" s="28"/>
      <c r="QP104" s="28"/>
      <c r="QQ104" s="28"/>
      <c r="QR104" s="28"/>
      <c r="QS104" s="28"/>
      <c r="QT104" s="28"/>
      <c r="QU104" s="28"/>
      <c r="QV104" s="28"/>
      <c r="QW104" s="28"/>
      <c r="QX104" s="28"/>
      <c r="QY104" s="28"/>
      <c r="QZ104" s="28"/>
      <c r="RA104" s="28"/>
      <c r="RB104" s="28"/>
      <c r="RC104" s="28"/>
      <c r="RD104" s="28"/>
      <c r="RE104" s="28"/>
      <c r="RF104" s="28"/>
      <c r="RG104" s="28"/>
      <c r="RH104" s="28"/>
      <c r="RI104" s="28"/>
      <c r="RJ104" s="28"/>
      <c r="RK104" s="28"/>
      <c r="RL104" s="28"/>
      <c r="RM104" s="28"/>
      <c r="RN104" s="28"/>
      <c r="RO104" s="28"/>
      <c r="RP104" s="28"/>
      <c r="RQ104" s="28"/>
      <c r="RR104" s="28"/>
      <c r="RS104" s="28"/>
      <c r="RT104" s="28"/>
      <c r="RU104" s="28"/>
      <c r="RV104" s="28"/>
      <c r="RW104" s="28"/>
      <c r="RX104" s="28"/>
      <c r="RY104" s="28"/>
      <c r="RZ104" s="28"/>
      <c r="SA104" s="28"/>
      <c r="SB104" s="28"/>
      <c r="SC104" s="28"/>
      <c r="SD104" s="28"/>
      <c r="SE104" s="28"/>
      <c r="SF104" s="28"/>
      <c r="SG104" s="28"/>
      <c r="SH104" s="28"/>
      <c r="SI104" s="28"/>
      <c r="SJ104" s="28"/>
      <c r="SK104" s="28"/>
      <c r="SL104" s="28"/>
      <c r="SM104" s="28"/>
      <c r="SN104" s="28"/>
      <c r="SO104" s="28"/>
      <c r="SP104" s="28"/>
      <c r="SQ104" s="28"/>
      <c r="SR104" s="28"/>
      <c r="SS104" s="28"/>
      <c r="ST104" s="28"/>
      <c r="SU104" s="28"/>
      <c r="SV104" s="28"/>
      <c r="SW104" s="28"/>
      <c r="SX104" s="28"/>
      <c r="SY104" s="28"/>
      <c r="SZ104" s="28"/>
      <c r="TA104" s="28"/>
      <c r="TB104" s="28"/>
      <c r="TC104" s="28"/>
      <c r="TD104" s="28"/>
      <c r="TE104" s="28"/>
      <c r="TF104" s="28"/>
      <c r="TG104" s="28"/>
      <c r="TH104" s="28"/>
      <c r="TI104" s="28"/>
      <c r="TJ104" s="28"/>
      <c r="TK104" s="28"/>
      <c r="TL104" s="28"/>
      <c r="TM104" s="28"/>
      <c r="TN104" s="28"/>
      <c r="TO104" s="28"/>
      <c r="TP104" s="28"/>
      <c r="TQ104" s="28"/>
      <c r="TR104" s="28"/>
      <c r="TS104" s="28"/>
      <c r="TT104" s="28"/>
      <c r="TU104" s="28"/>
      <c r="TV104" s="28"/>
      <c r="TW104" s="28"/>
      <c r="TX104" s="28"/>
      <c r="TY104" s="28"/>
      <c r="TZ104" s="28"/>
      <c r="UA104" s="28"/>
      <c r="UB104" s="28"/>
      <c r="UC104" s="28"/>
      <c r="UD104" s="28"/>
      <c r="UE104" s="28"/>
      <c r="UF104" s="28"/>
      <c r="UG104" s="28"/>
      <c r="UH104" s="28"/>
      <c r="UI104" s="28"/>
      <c r="UJ104" s="28"/>
      <c r="UK104" s="28"/>
      <c r="UL104" s="28"/>
      <c r="UM104" s="28"/>
      <c r="UN104" s="28"/>
      <c r="UO104" s="28"/>
      <c r="UP104" s="28"/>
      <c r="UQ104" s="28"/>
      <c r="UR104" s="28"/>
      <c r="US104" s="28"/>
      <c r="UT104" s="28"/>
      <c r="UU104" s="28"/>
      <c r="UV104" s="28"/>
      <c r="UW104" s="28"/>
      <c r="UX104" s="28"/>
      <c r="UY104" s="28"/>
      <c r="UZ104" s="28"/>
      <c r="VA104" s="28"/>
      <c r="VB104" s="28"/>
      <c r="VC104" s="28"/>
      <c r="VD104" s="28"/>
      <c r="VE104" s="28"/>
      <c r="VF104" s="28"/>
      <c r="VG104" s="28"/>
      <c r="VH104" s="28"/>
      <c r="VI104" s="28"/>
      <c r="VJ104" s="28"/>
      <c r="VK104" s="28"/>
      <c r="VL104" s="28"/>
      <c r="VM104" s="28"/>
      <c r="VN104" s="28"/>
      <c r="VO104" s="28"/>
      <c r="VP104" s="28"/>
      <c r="VQ104" s="28"/>
      <c r="VR104" s="28"/>
      <c r="VS104" s="28"/>
      <c r="VT104" s="28"/>
      <c r="VU104" s="28"/>
      <c r="VV104" s="28"/>
      <c r="VW104" s="28"/>
      <c r="VX104" s="28"/>
      <c r="VY104" s="28"/>
      <c r="VZ104" s="28"/>
      <c r="WA104" s="28"/>
      <c r="WB104" s="28"/>
      <c r="WC104" s="28"/>
      <c r="WD104" s="28"/>
      <c r="WE104" s="28"/>
      <c r="WF104" s="28"/>
      <c r="WG104" s="28"/>
      <c r="WH104" s="28"/>
      <c r="WI104" s="28"/>
      <c r="WJ104" s="28"/>
      <c r="WK104" s="28"/>
      <c r="WL104" s="28"/>
      <c r="WM104" s="28"/>
      <c r="WN104" s="28"/>
      <c r="WO104" s="28"/>
      <c r="WP104" s="28"/>
      <c r="WQ104" s="28"/>
      <c r="WR104" s="28"/>
      <c r="WS104" s="28"/>
      <c r="WT104" s="28"/>
      <c r="WU104" s="28"/>
      <c r="WV104" s="28"/>
      <c r="WW104" s="28"/>
      <c r="WX104" s="28"/>
      <c r="WY104" s="28"/>
      <c r="WZ104" s="28"/>
      <c r="XA104" s="28"/>
      <c r="XB104" s="28"/>
      <c r="XC104" s="28"/>
      <c r="XD104" s="28"/>
      <c r="XE104" s="28"/>
      <c r="XF104" s="28"/>
      <c r="XG104" s="28"/>
      <c r="XH104" s="28"/>
      <c r="XI104" s="28"/>
      <c r="XJ104" s="28"/>
      <c r="XK104" s="28"/>
      <c r="XL104" s="28"/>
      <c r="XM104" s="28"/>
      <c r="XN104" s="28"/>
      <c r="XO104" s="28"/>
      <c r="XP104" s="28"/>
      <c r="XQ104" s="28"/>
      <c r="XR104" s="28"/>
      <c r="XS104" s="28"/>
      <c r="XT104" s="28"/>
      <c r="XU104" s="28"/>
      <c r="XV104" s="28"/>
      <c r="XW104" s="28"/>
      <c r="XX104" s="28"/>
      <c r="XY104" s="28"/>
      <c r="XZ104" s="28"/>
      <c r="YA104" s="28"/>
      <c r="YB104" s="28"/>
      <c r="YC104" s="28"/>
      <c r="YD104" s="28"/>
      <c r="YE104" s="28"/>
      <c r="YF104" s="28"/>
      <c r="YG104" s="28"/>
      <c r="YH104" s="28"/>
      <c r="YI104" s="28"/>
      <c r="YJ104" s="28"/>
      <c r="YK104" s="28"/>
      <c r="YL104" s="28"/>
      <c r="YM104" s="28"/>
      <c r="YN104" s="28"/>
      <c r="YO104" s="28"/>
      <c r="YP104" s="28"/>
      <c r="YQ104" s="28"/>
      <c r="YR104" s="28"/>
      <c r="YS104" s="28"/>
      <c r="YT104" s="28"/>
      <c r="YU104" s="28"/>
      <c r="YV104" s="28"/>
      <c r="YW104" s="28"/>
      <c r="YX104" s="28"/>
      <c r="YY104" s="28"/>
      <c r="YZ104" s="28"/>
      <c r="ZA104" s="28"/>
      <c r="ZB104" s="28"/>
      <c r="ZC104" s="28"/>
      <c r="ZD104" s="28"/>
      <c r="ZE104" s="28"/>
      <c r="ZF104" s="28"/>
      <c r="ZG104" s="28"/>
      <c r="ZH104" s="28"/>
      <c r="ZI104" s="28"/>
      <c r="ZJ104" s="28"/>
      <c r="ZK104" s="28"/>
      <c r="ZL104" s="28"/>
      <c r="ZM104" s="28"/>
      <c r="ZN104" s="28"/>
      <c r="ZO104" s="28"/>
      <c r="ZP104" s="28"/>
      <c r="ZQ104" s="28"/>
      <c r="ZR104" s="28"/>
      <c r="ZS104" s="28"/>
      <c r="ZT104" s="28"/>
      <c r="ZU104" s="28"/>
      <c r="ZV104" s="28"/>
      <c r="ZW104" s="28"/>
      <c r="ZX104" s="28"/>
      <c r="ZY104" s="28"/>
      <c r="ZZ104" s="28"/>
      <c r="AAA104" s="28"/>
      <c r="AAB104" s="28"/>
      <c r="AAC104" s="28"/>
      <c r="AAD104" s="28"/>
      <c r="AAE104" s="28"/>
      <c r="AAF104" s="28"/>
      <c r="AAG104" s="28"/>
      <c r="AAH104" s="28"/>
      <c r="AAI104" s="28"/>
      <c r="AAJ104" s="28"/>
      <c r="AAK104" s="28"/>
      <c r="AAL104" s="28"/>
      <c r="AAM104" s="28"/>
      <c r="AAN104" s="28"/>
      <c r="AAO104" s="28"/>
      <c r="AAP104" s="28"/>
      <c r="AAQ104" s="28"/>
      <c r="AAR104" s="28"/>
      <c r="AAS104" s="28"/>
      <c r="AAT104" s="28"/>
      <c r="AAU104" s="28"/>
      <c r="AAV104" s="28"/>
      <c r="AAW104" s="28"/>
      <c r="AAX104" s="28"/>
      <c r="AAY104" s="28"/>
      <c r="AAZ104" s="28"/>
      <c r="ABA104" s="28"/>
      <c r="ABB104" s="28"/>
      <c r="ABC104" s="28"/>
      <c r="ABD104" s="28"/>
      <c r="ABE104" s="28"/>
      <c r="ABF104" s="28"/>
      <c r="ABG104" s="28"/>
      <c r="ABH104" s="28"/>
      <c r="ABI104" s="28"/>
      <c r="ABJ104" s="28"/>
      <c r="ABK104" s="28"/>
      <c r="ABL104" s="28"/>
      <c r="ABM104" s="28"/>
      <c r="ABN104" s="28"/>
      <c r="ABO104" s="28"/>
      <c r="ABP104" s="28"/>
      <c r="ABQ104" s="28"/>
      <c r="ABR104" s="28"/>
      <c r="ABS104" s="28"/>
      <c r="ABT104" s="28"/>
      <c r="ABU104" s="28"/>
      <c r="ABV104" s="28"/>
      <c r="ABW104" s="28"/>
      <c r="ABX104" s="28"/>
      <c r="ABY104" s="28"/>
      <c r="ABZ104" s="28"/>
      <c r="ACA104" s="28"/>
      <c r="ACB104" s="28"/>
      <c r="ACC104" s="28"/>
      <c r="ACD104" s="28"/>
      <c r="ACE104" s="28"/>
      <c r="ACF104" s="28"/>
      <c r="ACG104" s="28"/>
      <c r="ACH104" s="28"/>
      <c r="ACI104" s="28"/>
      <c r="ACJ104" s="28"/>
      <c r="ACK104" s="28"/>
      <c r="ACL104" s="28"/>
      <c r="ACM104" s="28"/>
      <c r="ACN104" s="28"/>
      <c r="ACO104" s="28"/>
      <c r="ACP104" s="28"/>
      <c r="ACQ104" s="28"/>
      <c r="ACR104" s="28"/>
      <c r="ACS104" s="28"/>
      <c r="ACT104" s="28"/>
      <c r="ACU104" s="28"/>
      <c r="ACV104" s="28"/>
      <c r="ACW104" s="28"/>
      <c r="ACX104" s="28"/>
      <c r="ACY104" s="28"/>
      <c r="ACZ104" s="28"/>
      <c r="ADA104" s="28"/>
      <c r="ADB104" s="28"/>
      <c r="ADC104" s="28"/>
      <c r="ADD104" s="28"/>
      <c r="ADE104" s="28"/>
      <c r="ADF104" s="28"/>
      <c r="ADG104" s="28"/>
      <c r="ADH104" s="28"/>
      <c r="ADI104" s="28"/>
      <c r="ADJ104" s="28"/>
      <c r="ADK104" s="28"/>
      <c r="ADL104" s="28"/>
      <c r="ADM104" s="28"/>
      <c r="ADN104" s="28"/>
      <c r="ADO104" s="28"/>
      <c r="ADP104" s="28"/>
      <c r="ADQ104" s="28"/>
      <c r="ADR104" s="28"/>
      <c r="ADS104" s="28"/>
      <c r="ADT104" s="28"/>
      <c r="ADU104" s="28"/>
      <c r="ADV104" s="28"/>
      <c r="ADW104" s="28"/>
      <c r="ADX104" s="28"/>
      <c r="ADY104" s="28"/>
      <c r="ADZ104" s="28"/>
      <c r="AEA104" s="28"/>
      <c r="AEB104" s="28"/>
      <c r="AEC104" s="28"/>
      <c r="AED104" s="28"/>
      <c r="AEE104" s="28"/>
      <c r="AEF104" s="28"/>
      <c r="AEG104" s="28"/>
      <c r="AEH104" s="28"/>
      <c r="AEI104" s="28"/>
      <c r="AEJ104" s="28"/>
      <c r="AEK104" s="28"/>
      <c r="AEL104" s="28"/>
      <c r="AEM104" s="28"/>
      <c r="AEN104" s="28"/>
      <c r="AEO104" s="28"/>
      <c r="AEP104" s="28"/>
      <c r="AEQ104" s="28"/>
      <c r="AER104" s="28"/>
      <c r="AES104" s="28"/>
      <c r="AET104" s="28"/>
      <c r="AEU104" s="28"/>
      <c r="AEV104" s="28"/>
      <c r="AEW104" s="28"/>
      <c r="AEX104" s="28"/>
      <c r="AEY104" s="28"/>
      <c r="AEZ104" s="28"/>
      <c r="AFA104" s="28"/>
      <c r="AFB104" s="28"/>
      <c r="AFC104" s="28"/>
      <c r="AFD104" s="28"/>
      <c r="AFE104" s="28"/>
      <c r="AFF104" s="28"/>
      <c r="AFG104" s="28"/>
      <c r="AFH104" s="28"/>
      <c r="AFI104" s="28"/>
      <c r="AFJ104" s="28"/>
      <c r="AFK104" s="28"/>
      <c r="AFL104" s="28"/>
      <c r="AFM104" s="28"/>
      <c r="AFN104" s="28"/>
      <c r="AFO104" s="28"/>
      <c r="AFP104" s="28"/>
      <c r="AFQ104" s="28"/>
      <c r="AFR104" s="28"/>
      <c r="AFS104" s="28"/>
      <c r="AFT104" s="28"/>
      <c r="AFU104" s="28"/>
      <c r="AFV104" s="28"/>
      <c r="AFW104" s="28"/>
      <c r="AFX104" s="28"/>
      <c r="AFY104" s="28"/>
      <c r="AFZ104" s="28"/>
      <c r="AGA104" s="28"/>
      <c r="AGB104" s="28"/>
      <c r="AGC104" s="28"/>
      <c r="AGD104" s="28"/>
      <c r="AGE104" s="28"/>
      <c r="AGF104" s="28"/>
      <c r="AGG104" s="28"/>
      <c r="AGH104" s="28"/>
      <c r="AGI104" s="28"/>
      <c r="AGJ104" s="28"/>
      <c r="AGK104" s="28"/>
      <c r="AGL104" s="28"/>
      <c r="AGM104" s="28"/>
      <c r="AGN104" s="28"/>
      <c r="AGO104" s="28"/>
      <c r="AGP104" s="28"/>
      <c r="AGQ104" s="28"/>
      <c r="AGR104" s="28"/>
      <c r="AGS104" s="28"/>
      <c r="AGT104" s="28"/>
      <c r="AGU104" s="28"/>
      <c r="AGV104" s="28"/>
      <c r="AGW104" s="28"/>
      <c r="AGX104" s="28"/>
      <c r="AGY104" s="28"/>
      <c r="AGZ104" s="28"/>
      <c r="AHA104" s="28"/>
      <c r="AHB104" s="28"/>
      <c r="AHC104" s="28"/>
      <c r="AHD104" s="28"/>
      <c r="AHE104" s="28"/>
      <c r="AHF104" s="28"/>
      <c r="AHG104" s="28"/>
      <c r="AHH104" s="28"/>
      <c r="AHI104" s="28"/>
      <c r="AHJ104" s="28"/>
      <c r="AHK104" s="28"/>
      <c r="AHL104" s="28"/>
      <c r="AHM104" s="28"/>
      <c r="AHN104" s="28"/>
      <c r="AHO104" s="28"/>
      <c r="AHP104" s="28"/>
      <c r="AHQ104" s="28"/>
      <c r="AHR104" s="28"/>
      <c r="AHS104" s="28"/>
      <c r="AHT104" s="28"/>
      <c r="AHU104" s="28"/>
      <c r="AHV104" s="28"/>
      <c r="AHW104" s="28"/>
      <c r="AHX104" s="28"/>
      <c r="AHY104" s="28"/>
      <c r="AHZ104" s="28"/>
      <c r="AIA104" s="28"/>
      <c r="AIB104" s="28"/>
      <c r="AIC104" s="28"/>
      <c r="AID104" s="28"/>
      <c r="AIE104" s="28"/>
      <c r="AIF104" s="28"/>
      <c r="AIG104" s="28"/>
      <c r="AIH104" s="28"/>
      <c r="AII104" s="28"/>
      <c r="AIJ104" s="28"/>
      <c r="AIK104" s="28"/>
      <c r="AIL104" s="28"/>
      <c r="AIM104" s="28"/>
      <c r="AIN104" s="28"/>
      <c r="AIO104" s="28"/>
      <c r="AIP104" s="28"/>
      <c r="AIQ104" s="28"/>
      <c r="AIR104" s="28"/>
      <c r="AIS104" s="28"/>
      <c r="AIT104" s="28"/>
      <c r="AIU104" s="28"/>
      <c r="AIV104" s="28"/>
      <c r="AIW104" s="28"/>
      <c r="AIX104" s="28"/>
      <c r="AIY104" s="28"/>
      <c r="AIZ104" s="28"/>
      <c r="AJA104" s="28"/>
      <c r="AJB104" s="28"/>
      <c r="AJC104" s="28"/>
      <c r="AJD104" s="28"/>
      <c r="AJE104" s="28"/>
      <c r="AJF104" s="28"/>
      <c r="AJG104" s="28"/>
      <c r="AJH104" s="28"/>
      <c r="AJI104" s="28"/>
      <c r="AJJ104" s="28"/>
      <c r="AJK104" s="28"/>
      <c r="AJL104" s="28"/>
      <c r="AJM104" s="28"/>
      <c r="AJN104" s="28"/>
      <c r="AJO104" s="28"/>
      <c r="AJP104" s="28"/>
      <c r="AJQ104" s="28"/>
      <c r="AJR104" s="28"/>
      <c r="AJS104" s="28"/>
      <c r="AJT104" s="28"/>
      <c r="AJU104" s="28"/>
      <c r="AJV104" s="28"/>
      <c r="AJW104" s="28"/>
      <c r="AJX104" s="28"/>
      <c r="AJY104" s="28"/>
      <c r="AJZ104" s="28"/>
      <c r="AKA104" s="28"/>
      <c r="AKB104" s="28"/>
      <c r="AKC104" s="28"/>
      <c r="AKD104" s="28"/>
      <c r="AKE104" s="28"/>
      <c r="AKF104" s="28"/>
      <c r="AKG104" s="28"/>
      <c r="AKH104" s="28"/>
      <c r="AKI104" s="28"/>
      <c r="AKJ104" s="28"/>
      <c r="AKK104" s="28"/>
      <c r="AKL104" s="28"/>
      <c r="AKM104" s="28"/>
      <c r="AKN104" s="28"/>
      <c r="AKO104" s="28"/>
      <c r="AKP104" s="28"/>
      <c r="AKQ104" s="28"/>
      <c r="AKR104" s="28"/>
      <c r="AKS104" s="28"/>
      <c r="AKT104" s="28"/>
      <c r="AKU104" s="28"/>
      <c r="AKV104" s="28"/>
      <c r="AKW104" s="28"/>
      <c r="AKX104" s="28"/>
      <c r="AKY104" s="28"/>
      <c r="AKZ104" s="28"/>
      <c r="ALA104" s="28"/>
      <c r="ALB104" s="28"/>
      <c r="ALC104" s="28"/>
      <c r="ALD104" s="28"/>
      <c r="ALE104" s="28"/>
      <c r="ALF104" s="28"/>
      <c r="ALG104" s="28"/>
      <c r="ALH104" s="28"/>
      <c r="ALI104" s="28"/>
      <c r="ALJ104" s="28"/>
      <c r="ALK104" s="28"/>
      <c r="ALL104" s="28"/>
      <c r="ALM104" s="28"/>
      <c r="ALN104" s="28"/>
      <c r="ALO104" s="28"/>
      <c r="ALP104" s="28"/>
      <c r="ALQ104" s="28"/>
      <c r="ALR104" s="28"/>
      <c r="ALS104" s="28"/>
      <c r="ALT104" s="28"/>
      <c r="ALU104" s="28"/>
      <c r="ALV104" s="28"/>
      <c r="ALW104" s="28"/>
      <c r="ALX104" s="28"/>
      <c r="ALY104" s="28"/>
      <c r="ALZ104" s="28"/>
      <c r="AMA104" s="28"/>
      <c r="AMB104" s="28"/>
      <c r="AMC104" s="28"/>
      <c r="AMD104" s="28"/>
      <c r="AME104" s="28"/>
      <c r="AMF104" s="28"/>
      <c r="AMG104" s="28"/>
      <c r="AMH104" s="28"/>
      <c r="AMI104" s="28"/>
      <c r="AMJ104" s="28"/>
    </row>
    <row r="105" spans="1:1024" s="28" customFormat="1" hidden="1">
      <c r="A105" s="25"/>
      <c r="B105" s="32"/>
      <c r="C105" s="73"/>
      <c r="D105" s="26"/>
      <c r="E105" s="26"/>
      <c r="F105" s="26"/>
      <c r="G105" s="12">
        <f t="shared" si="7"/>
        <v>0</v>
      </c>
      <c r="H105" s="1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  <c r="IW105" s="2"/>
      <c r="IX105" s="2"/>
      <c r="IY105" s="2"/>
      <c r="IZ105" s="2"/>
      <c r="JA105" s="2"/>
      <c r="JB105" s="2"/>
      <c r="JC105" s="2"/>
      <c r="JD105" s="2"/>
      <c r="JE105" s="2"/>
      <c r="JF105" s="2"/>
      <c r="JG105" s="2"/>
      <c r="JH105" s="2"/>
      <c r="JI105" s="2"/>
      <c r="JJ105" s="2"/>
      <c r="JK105" s="2"/>
      <c r="JL105" s="2"/>
      <c r="JM105" s="2"/>
      <c r="JN105" s="2"/>
      <c r="JO105" s="2"/>
      <c r="JP105" s="2"/>
      <c r="JQ105" s="2"/>
      <c r="JR105" s="2"/>
      <c r="JS105" s="2"/>
      <c r="JT105" s="2"/>
      <c r="JU105" s="2"/>
      <c r="JV105" s="2"/>
      <c r="JW105" s="2"/>
      <c r="JX105" s="2"/>
      <c r="JY105" s="2"/>
      <c r="JZ105" s="2"/>
      <c r="KA105" s="2"/>
      <c r="KB105" s="2"/>
      <c r="KC105" s="2"/>
      <c r="KD105" s="2"/>
      <c r="KE105" s="2"/>
      <c r="KF105" s="2"/>
      <c r="KG105" s="2"/>
      <c r="KH105" s="2"/>
      <c r="KI105" s="2"/>
      <c r="KJ105" s="2"/>
      <c r="KK105" s="2"/>
      <c r="KL105" s="2"/>
      <c r="KM105" s="2"/>
      <c r="KN105" s="2"/>
      <c r="KO105" s="2"/>
      <c r="KP105" s="2"/>
      <c r="KQ105" s="2"/>
      <c r="KR105" s="2"/>
      <c r="KS105" s="2"/>
      <c r="KT105" s="2"/>
      <c r="KU105" s="2"/>
      <c r="KV105" s="2"/>
      <c r="KW105" s="2"/>
      <c r="KX105" s="2"/>
      <c r="KY105" s="2"/>
      <c r="KZ105" s="2"/>
      <c r="LA105" s="2"/>
      <c r="LB105" s="2"/>
      <c r="LC105" s="2"/>
      <c r="LD105" s="2"/>
      <c r="LE105" s="2"/>
      <c r="LF105" s="2"/>
      <c r="LG105" s="2"/>
      <c r="LH105" s="2"/>
      <c r="LI105" s="2"/>
      <c r="LJ105" s="2"/>
      <c r="LK105" s="2"/>
      <c r="LL105" s="2"/>
      <c r="LM105" s="2"/>
      <c r="LN105" s="2"/>
      <c r="LO105" s="2"/>
      <c r="LP105" s="2"/>
      <c r="LQ105" s="2"/>
      <c r="LR105" s="2"/>
      <c r="LS105" s="2"/>
      <c r="LT105" s="2"/>
      <c r="LU105" s="2"/>
      <c r="LV105" s="2"/>
      <c r="LW105" s="2"/>
      <c r="LX105" s="2"/>
      <c r="LY105" s="2"/>
      <c r="LZ105" s="2"/>
      <c r="MA105" s="2"/>
      <c r="MB105" s="2"/>
      <c r="MC105" s="2"/>
      <c r="MD105" s="2"/>
      <c r="ME105" s="2"/>
      <c r="MF105" s="2"/>
      <c r="MG105" s="2"/>
      <c r="MH105" s="2"/>
      <c r="MI105" s="2"/>
      <c r="MJ105" s="2"/>
      <c r="MK105" s="2"/>
      <c r="ML105" s="2"/>
      <c r="MM105" s="2"/>
      <c r="MN105" s="2"/>
      <c r="MO105" s="2"/>
      <c r="MP105" s="2"/>
      <c r="MQ105" s="2"/>
      <c r="MR105" s="2"/>
      <c r="MS105" s="2"/>
      <c r="MT105" s="2"/>
      <c r="MU105" s="2"/>
      <c r="MV105" s="2"/>
      <c r="MW105" s="2"/>
      <c r="MX105" s="2"/>
      <c r="MY105" s="2"/>
      <c r="MZ105" s="2"/>
      <c r="NA105" s="2"/>
      <c r="NB105" s="2"/>
      <c r="NC105" s="2"/>
      <c r="ND105" s="2"/>
      <c r="NE105" s="2"/>
      <c r="NF105" s="2"/>
      <c r="NG105" s="2"/>
      <c r="NH105" s="2"/>
      <c r="NI105" s="2"/>
      <c r="NJ105" s="2"/>
      <c r="NK105" s="2"/>
      <c r="NL105" s="2"/>
      <c r="NM105" s="2"/>
      <c r="NN105" s="2"/>
      <c r="NO105" s="2"/>
      <c r="NP105" s="2"/>
      <c r="NQ105" s="2"/>
      <c r="NR105" s="2"/>
      <c r="NS105" s="2"/>
      <c r="NT105" s="2"/>
      <c r="NU105" s="2"/>
      <c r="NV105" s="2"/>
      <c r="NW105" s="2"/>
      <c r="NX105" s="2"/>
      <c r="NY105" s="2"/>
      <c r="NZ105" s="2"/>
      <c r="OA105" s="2"/>
      <c r="OB105" s="2"/>
      <c r="OC105" s="2"/>
      <c r="OD105" s="2"/>
      <c r="OE105" s="2"/>
      <c r="OF105" s="2"/>
      <c r="OG105" s="2"/>
      <c r="OH105" s="2"/>
      <c r="OI105" s="2"/>
      <c r="OJ105" s="2"/>
      <c r="OK105" s="2"/>
      <c r="OL105" s="2"/>
      <c r="OM105" s="2"/>
      <c r="ON105" s="2"/>
      <c r="OO105" s="2"/>
      <c r="OP105" s="2"/>
      <c r="OQ105" s="2"/>
      <c r="OR105" s="2"/>
      <c r="OS105" s="2"/>
      <c r="OT105" s="2"/>
      <c r="OU105" s="2"/>
      <c r="OV105" s="2"/>
      <c r="OW105" s="2"/>
      <c r="OX105" s="2"/>
      <c r="OY105" s="2"/>
      <c r="OZ105" s="2"/>
      <c r="PA105" s="2"/>
      <c r="PB105" s="2"/>
      <c r="PC105" s="2"/>
      <c r="PD105" s="2"/>
      <c r="PE105" s="2"/>
      <c r="PF105" s="2"/>
      <c r="PG105" s="2"/>
      <c r="PH105" s="2"/>
      <c r="PI105" s="2"/>
      <c r="PJ105" s="2"/>
      <c r="PK105" s="2"/>
      <c r="PL105" s="2"/>
      <c r="PM105" s="2"/>
      <c r="PN105" s="2"/>
      <c r="PO105" s="2"/>
      <c r="PP105" s="2"/>
      <c r="PQ105" s="2"/>
      <c r="PR105" s="2"/>
      <c r="PS105" s="2"/>
      <c r="PT105" s="2"/>
      <c r="PU105" s="2"/>
      <c r="PV105" s="2"/>
      <c r="PW105" s="2"/>
      <c r="PX105" s="2"/>
      <c r="PY105" s="2"/>
      <c r="PZ105" s="2"/>
      <c r="QA105" s="2"/>
      <c r="QB105" s="2"/>
      <c r="QC105" s="2"/>
      <c r="QD105" s="2"/>
      <c r="QE105" s="2"/>
      <c r="QF105" s="2"/>
      <c r="QG105" s="2"/>
      <c r="QH105" s="2"/>
      <c r="QI105" s="2"/>
      <c r="QJ105" s="2"/>
      <c r="QK105" s="2"/>
      <c r="QL105" s="2"/>
      <c r="QM105" s="2"/>
      <c r="QN105" s="2"/>
      <c r="QO105" s="2"/>
      <c r="QP105" s="2"/>
      <c r="QQ105" s="2"/>
      <c r="QR105" s="2"/>
      <c r="QS105" s="2"/>
      <c r="QT105" s="2"/>
      <c r="QU105" s="2"/>
      <c r="QV105" s="2"/>
      <c r="QW105" s="2"/>
      <c r="QX105" s="2"/>
      <c r="QY105" s="2"/>
      <c r="QZ105" s="2"/>
      <c r="RA105" s="2"/>
      <c r="RB105" s="2"/>
      <c r="RC105" s="2"/>
      <c r="RD105" s="2"/>
      <c r="RE105" s="2"/>
      <c r="RF105" s="2"/>
      <c r="RG105" s="2"/>
      <c r="RH105" s="2"/>
      <c r="RI105" s="2"/>
      <c r="RJ105" s="2"/>
      <c r="RK105" s="2"/>
      <c r="RL105" s="2"/>
      <c r="RM105" s="2"/>
      <c r="RN105" s="2"/>
      <c r="RO105" s="2"/>
      <c r="RP105" s="2"/>
      <c r="RQ105" s="2"/>
      <c r="RR105" s="2"/>
      <c r="RS105" s="2"/>
      <c r="RT105" s="2"/>
      <c r="RU105" s="2"/>
      <c r="RV105" s="2"/>
      <c r="RW105" s="2"/>
      <c r="RX105" s="2"/>
      <c r="RY105" s="2"/>
      <c r="RZ105" s="2"/>
      <c r="SA105" s="2"/>
      <c r="SB105" s="2"/>
      <c r="SC105" s="2"/>
      <c r="SD105" s="2"/>
      <c r="SE105" s="2"/>
      <c r="SF105" s="2"/>
      <c r="SG105" s="2"/>
      <c r="SH105" s="2"/>
      <c r="SI105" s="2"/>
      <c r="SJ105" s="2"/>
      <c r="SK105" s="2"/>
      <c r="SL105" s="2"/>
      <c r="SM105" s="2"/>
      <c r="SN105" s="2"/>
      <c r="SO105" s="2"/>
      <c r="SP105" s="2"/>
      <c r="SQ105" s="2"/>
      <c r="SR105" s="2"/>
      <c r="SS105" s="2"/>
      <c r="ST105" s="2"/>
      <c r="SU105" s="2"/>
      <c r="SV105" s="2"/>
      <c r="SW105" s="2"/>
      <c r="SX105" s="2"/>
      <c r="SY105" s="2"/>
      <c r="SZ105" s="2"/>
      <c r="TA105" s="2"/>
      <c r="TB105" s="2"/>
      <c r="TC105" s="2"/>
      <c r="TD105" s="2"/>
      <c r="TE105" s="2"/>
      <c r="TF105" s="2"/>
      <c r="TG105" s="2"/>
      <c r="TH105" s="2"/>
      <c r="TI105" s="2"/>
      <c r="TJ105" s="2"/>
      <c r="TK105" s="2"/>
      <c r="TL105" s="2"/>
      <c r="TM105" s="2"/>
      <c r="TN105" s="2"/>
      <c r="TO105" s="2"/>
      <c r="TP105" s="2"/>
      <c r="TQ105" s="2"/>
      <c r="TR105" s="2"/>
      <c r="TS105" s="2"/>
      <c r="TT105" s="2"/>
      <c r="TU105" s="2"/>
      <c r="TV105" s="2"/>
      <c r="TW105" s="2"/>
      <c r="TX105" s="2"/>
      <c r="TY105" s="2"/>
      <c r="TZ105" s="2"/>
      <c r="UA105" s="2"/>
      <c r="UB105" s="2"/>
      <c r="UC105" s="2"/>
      <c r="UD105" s="2"/>
      <c r="UE105" s="2"/>
      <c r="UF105" s="2"/>
      <c r="UG105" s="2"/>
      <c r="UH105" s="2"/>
      <c r="UI105" s="2"/>
      <c r="UJ105" s="2"/>
      <c r="UK105" s="2"/>
      <c r="UL105" s="2"/>
      <c r="UM105" s="2"/>
      <c r="UN105" s="2"/>
      <c r="UO105" s="2"/>
      <c r="UP105" s="2"/>
      <c r="UQ105" s="2"/>
      <c r="UR105" s="2"/>
      <c r="US105" s="2"/>
      <c r="UT105" s="2"/>
      <c r="UU105" s="2"/>
      <c r="UV105" s="2"/>
      <c r="UW105" s="2"/>
      <c r="UX105" s="2"/>
      <c r="UY105" s="2"/>
      <c r="UZ105" s="2"/>
      <c r="VA105" s="2"/>
      <c r="VB105" s="2"/>
      <c r="VC105" s="2"/>
      <c r="VD105" s="2"/>
      <c r="VE105" s="2"/>
      <c r="VF105" s="2"/>
      <c r="VG105" s="2"/>
      <c r="VH105" s="2"/>
      <c r="VI105" s="2"/>
      <c r="VJ105" s="2"/>
      <c r="VK105" s="2"/>
      <c r="VL105" s="2"/>
      <c r="VM105" s="2"/>
      <c r="VN105" s="2"/>
      <c r="VO105" s="2"/>
      <c r="VP105" s="2"/>
      <c r="VQ105" s="2"/>
      <c r="VR105" s="2"/>
      <c r="VS105" s="2"/>
      <c r="VT105" s="2"/>
      <c r="VU105" s="2"/>
      <c r="VV105" s="2"/>
      <c r="VW105" s="2"/>
      <c r="VX105" s="2"/>
      <c r="VY105" s="2"/>
      <c r="VZ105" s="2"/>
      <c r="WA105" s="2"/>
      <c r="WB105" s="2"/>
      <c r="WC105" s="2"/>
      <c r="WD105" s="2"/>
      <c r="WE105" s="2"/>
      <c r="WF105" s="2"/>
      <c r="WG105" s="2"/>
      <c r="WH105" s="2"/>
      <c r="WI105" s="2"/>
      <c r="WJ105" s="2"/>
      <c r="WK105" s="2"/>
      <c r="WL105" s="2"/>
      <c r="WM105" s="2"/>
      <c r="WN105" s="2"/>
      <c r="WO105" s="2"/>
      <c r="WP105" s="2"/>
      <c r="WQ105" s="2"/>
      <c r="WR105" s="2"/>
      <c r="WS105" s="2"/>
      <c r="WT105" s="2"/>
      <c r="WU105" s="2"/>
      <c r="WV105" s="2"/>
      <c r="WW105" s="2"/>
      <c r="WX105" s="2"/>
      <c r="WY105" s="2"/>
      <c r="WZ105" s="2"/>
      <c r="XA105" s="2"/>
      <c r="XB105" s="2"/>
      <c r="XC105" s="2"/>
      <c r="XD105" s="2"/>
      <c r="XE105" s="2"/>
      <c r="XF105" s="2"/>
      <c r="XG105" s="2"/>
      <c r="XH105" s="2"/>
      <c r="XI105" s="2"/>
      <c r="XJ105" s="2"/>
      <c r="XK105" s="2"/>
      <c r="XL105" s="2"/>
      <c r="XM105" s="2"/>
      <c r="XN105" s="2"/>
      <c r="XO105" s="2"/>
      <c r="XP105" s="2"/>
      <c r="XQ105" s="2"/>
      <c r="XR105" s="2"/>
      <c r="XS105" s="2"/>
      <c r="XT105" s="2"/>
      <c r="XU105" s="2"/>
      <c r="XV105" s="2"/>
      <c r="XW105" s="2"/>
      <c r="XX105" s="2"/>
      <c r="XY105" s="2"/>
      <c r="XZ105" s="2"/>
      <c r="YA105" s="2"/>
      <c r="YB105" s="2"/>
      <c r="YC105" s="2"/>
      <c r="YD105" s="2"/>
      <c r="YE105" s="2"/>
      <c r="YF105" s="2"/>
      <c r="YG105" s="2"/>
      <c r="YH105" s="2"/>
      <c r="YI105" s="2"/>
      <c r="YJ105" s="2"/>
      <c r="YK105" s="2"/>
      <c r="YL105" s="2"/>
      <c r="YM105" s="2"/>
      <c r="YN105" s="2"/>
      <c r="YO105" s="2"/>
      <c r="YP105" s="2"/>
      <c r="YQ105" s="2"/>
      <c r="YR105" s="2"/>
      <c r="YS105" s="2"/>
      <c r="YT105" s="2"/>
      <c r="YU105" s="2"/>
      <c r="YV105" s="2"/>
      <c r="YW105" s="2"/>
      <c r="YX105" s="2"/>
      <c r="YY105" s="2"/>
      <c r="YZ105" s="2"/>
      <c r="ZA105" s="2"/>
      <c r="ZB105" s="2"/>
      <c r="ZC105" s="2"/>
      <c r="ZD105" s="2"/>
      <c r="ZE105" s="2"/>
      <c r="ZF105" s="2"/>
      <c r="ZG105" s="2"/>
      <c r="ZH105" s="2"/>
      <c r="ZI105" s="2"/>
      <c r="ZJ105" s="2"/>
      <c r="ZK105" s="2"/>
      <c r="ZL105" s="2"/>
      <c r="ZM105" s="2"/>
      <c r="ZN105" s="2"/>
      <c r="ZO105" s="2"/>
      <c r="ZP105" s="2"/>
      <c r="ZQ105" s="2"/>
      <c r="ZR105" s="2"/>
      <c r="ZS105" s="2"/>
      <c r="ZT105" s="2"/>
      <c r="ZU105" s="2"/>
      <c r="ZV105" s="2"/>
      <c r="ZW105" s="2"/>
      <c r="ZX105" s="2"/>
      <c r="ZY105" s="2"/>
      <c r="ZZ105" s="2"/>
      <c r="AAA105" s="2"/>
      <c r="AAB105" s="2"/>
      <c r="AAC105" s="2"/>
      <c r="AAD105" s="2"/>
      <c r="AAE105" s="2"/>
      <c r="AAF105" s="2"/>
      <c r="AAG105" s="2"/>
      <c r="AAH105" s="2"/>
      <c r="AAI105" s="2"/>
      <c r="AAJ105" s="2"/>
      <c r="AAK105" s="2"/>
      <c r="AAL105" s="2"/>
      <c r="AAM105" s="2"/>
      <c r="AAN105" s="2"/>
      <c r="AAO105" s="2"/>
      <c r="AAP105" s="2"/>
      <c r="AAQ105" s="2"/>
      <c r="AAR105" s="2"/>
      <c r="AAS105" s="2"/>
      <c r="AAT105" s="2"/>
      <c r="AAU105" s="2"/>
      <c r="AAV105" s="2"/>
      <c r="AAW105" s="2"/>
      <c r="AAX105" s="2"/>
      <c r="AAY105" s="2"/>
      <c r="AAZ105" s="2"/>
      <c r="ABA105" s="2"/>
      <c r="ABB105" s="2"/>
      <c r="ABC105" s="2"/>
      <c r="ABD105" s="2"/>
      <c r="ABE105" s="2"/>
      <c r="ABF105" s="2"/>
      <c r="ABG105" s="2"/>
      <c r="ABH105" s="2"/>
      <c r="ABI105" s="2"/>
      <c r="ABJ105" s="2"/>
      <c r="ABK105" s="2"/>
      <c r="ABL105" s="2"/>
      <c r="ABM105" s="2"/>
      <c r="ABN105" s="2"/>
      <c r="ABO105" s="2"/>
      <c r="ABP105" s="2"/>
      <c r="ABQ105" s="2"/>
      <c r="ABR105" s="2"/>
      <c r="ABS105" s="2"/>
      <c r="ABT105" s="2"/>
      <c r="ABU105" s="2"/>
      <c r="ABV105" s="2"/>
      <c r="ABW105" s="2"/>
      <c r="ABX105" s="2"/>
      <c r="ABY105" s="2"/>
      <c r="ABZ105" s="2"/>
      <c r="ACA105" s="2"/>
      <c r="ACB105" s="2"/>
      <c r="ACC105" s="2"/>
      <c r="ACD105" s="2"/>
      <c r="ACE105" s="2"/>
      <c r="ACF105" s="2"/>
      <c r="ACG105" s="2"/>
      <c r="ACH105" s="2"/>
      <c r="ACI105" s="2"/>
      <c r="ACJ105" s="2"/>
      <c r="ACK105" s="2"/>
      <c r="ACL105" s="2"/>
      <c r="ACM105" s="2"/>
      <c r="ACN105" s="2"/>
      <c r="ACO105" s="2"/>
      <c r="ACP105" s="2"/>
      <c r="ACQ105" s="2"/>
      <c r="ACR105" s="2"/>
      <c r="ACS105" s="2"/>
      <c r="ACT105" s="2"/>
      <c r="ACU105" s="2"/>
      <c r="ACV105" s="2"/>
      <c r="ACW105" s="2"/>
      <c r="ACX105" s="2"/>
      <c r="ACY105" s="2"/>
      <c r="ACZ105" s="2"/>
      <c r="ADA105" s="2"/>
      <c r="ADB105" s="2"/>
      <c r="ADC105" s="2"/>
      <c r="ADD105" s="2"/>
      <c r="ADE105" s="2"/>
      <c r="ADF105" s="2"/>
      <c r="ADG105" s="2"/>
      <c r="ADH105" s="2"/>
      <c r="ADI105" s="2"/>
      <c r="ADJ105" s="2"/>
      <c r="ADK105" s="2"/>
      <c r="ADL105" s="2"/>
      <c r="ADM105" s="2"/>
      <c r="ADN105" s="2"/>
      <c r="ADO105" s="2"/>
      <c r="ADP105" s="2"/>
      <c r="ADQ105" s="2"/>
      <c r="ADR105" s="2"/>
      <c r="ADS105" s="2"/>
      <c r="ADT105" s="2"/>
      <c r="ADU105" s="2"/>
      <c r="ADV105" s="2"/>
      <c r="ADW105" s="2"/>
      <c r="ADX105" s="2"/>
      <c r="ADY105" s="2"/>
      <c r="ADZ105" s="2"/>
      <c r="AEA105" s="2"/>
      <c r="AEB105" s="2"/>
      <c r="AEC105" s="2"/>
      <c r="AED105" s="2"/>
      <c r="AEE105" s="2"/>
      <c r="AEF105" s="2"/>
      <c r="AEG105" s="2"/>
      <c r="AEH105" s="2"/>
      <c r="AEI105" s="2"/>
      <c r="AEJ105" s="2"/>
      <c r="AEK105" s="2"/>
      <c r="AEL105" s="2"/>
      <c r="AEM105" s="2"/>
      <c r="AEN105" s="2"/>
      <c r="AEO105" s="2"/>
      <c r="AEP105" s="2"/>
      <c r="AEQ105" s="2"/>
      <c r="AER105" s="2"/>
      <c r="AES105" s="2"/>
      <c r="AET105" s="2"/>
      <c r="AEU105" s="2"/>
      <c r="AEV105" s="2"/>
      <c r="AEW105" s="2"/>
      <c r="AEX105" s="2"/>
      <c r="AEY105" s="2"/>
      <c r="AEZ105" s="2"/>
      <c r="AFA105" s="2"/>
      <c r="AFB105" s="2"/>
      <c r="AFC105" s="2"/>
      <c r="AFD105" s="2"/>
      <c r="AFE105" s="2"/>
      <c r="AFF105" s="2"/>
      <c r="AFG105" s="2"/>
      <c r="AFH105" s="2"/>
      <c r="AFI105" s="2"/>
      <c r="AFJ105" s="2"/>
      <c r="AFK105" s="2"/>
      <c r="AFL105" s="2"/>
      <c r="AFM105" s="2"/>
      <c r="AFN105" s="2"/>
      <c r="AFO105" s="2"/>
      <c r="AFP105" s="2"/>
      <c r="AFQ105" s="2"/>
      <c r="AFR105" s="2"/>
      <c r="AFS105" s="2"/>
      <c r="AFT105" s="2"/>
      <c r="AFU105" s="2"/>
      <c r="AFV105" s="2"/>
      <c r="AFW105" s="2"/>
      <c r="AFX105" s="2"/>
      <c r="AFY105" s="2"/>
      <c r="AFZ105" s="2"/>
      <c r="AGA105" s="2"/>
      <c r="AGB105" s="2"/>
      <c r="AGC105" s="2"/>
      <c r="AGD105" s="2"/>
      <c r="AGE105" s="2"/>
      <c r="AGF105" s="2"/>
      <c r="AGG105" s="2"/>
      <c r="AGH105" s="2"/>
      <c r="AGI105" s="2"/>
      <c r="AGJ105" s="2"/>
      <c r="AGK105" s="2"/>
      <c r="AGL105" s="2"/>
      <c r="AGM105" s="2"/>
      <c r="AGN105" s="2"/>
      <c r="AGO105" s="2"/>
      <c r="AGP105" s="2"/>
      <c r="AGQ105" s="2"/>
      <c r="AGR105" s="2"/>
      <c r="AGS105" s="2"/>
      <c r="AGT105" s="2"/>
      <c r="AGU105" s="2"/>
      <c r="AGV105" s="2"/>
      <c r="AGW105" s="2"/>
      <c r="AGX105" s="2"/>
      <c r="AGY105" s="2"/>
      <c r="AGZ105" s="2"/>
      <c r="AHA105" s="2"/>
      <c r="AHB105" s="2"/>
      <c r="AHC105" s="2"/>
      <c r="AHD105" s="2"/>
      <c r="AHE105" s="2"/>
      <c r="AHF105" s="2"/>
      <c r="AHG105" s="2"/>
      <c r="AHH105" s="2"/>
      <c r="AHI105" s="2"/>
      <c r="AHJ105" s="2"/>
      <c r="AHK105" s="2"/>
      <c r="AHL105" s="2"/>
      <c r="AHM105" s="2"/>
      <c r="AHN105" s="2"/>
      <c r="AHO105" s="2"/>
      <c r="AHP105" s="2"/>
      <c r="AHQ105" s="2"/>
      <c r="AHR105" s="2"/>
      <c r="AHS105" s="2"/>
      <c r="AHT105" s="2"/>
      <c r="AHU105" s="2"/>
      <c r="AHV105" s="2"/>
      <c r="AHW105" s="2"/>
      <c r="AHX105" s="2"/>
      <c r="AHY105" s="2"/>
      <c r="AHZ105" s="2"/>
      <c r="AIA105" s="2"/>
      <c r="AIB105" s="2"/>
      <c r="AIC105" s="2"/>
      <c r="AID105" s="2"/>
      <c r="AIE105" s="2"/>
      <c r="AIF105" s="2"/>
      <c r="AIG105" s="2"/>
      <c r="AIH105" s="2"/>
      <c r="AII105" s="2"/>
      <c r="AIJ105" s="2"/>
      <c r="AIK105" s="2"/>
      <c r="AIL105" s="2"/>
      <c r="AIM105" s="2"/>
      <c r="AIN105" s="2"/>
      <c r="AIO105" s="2"/>
      <c r="AIP105" s="2"/>
      <c r="AIQ105" s="2"/>
      <c r="AIR105" s="2"/>
      <c r="AIS105" s="2"/>
      <c r="AIT105" s="2"/>
      <c r="AIU105" s="2"/>
      <c r="AIV105" s="2"/>
      <c r="AIW105" s="2"/>
      <c r="AIX105" s="2"/>
      <c r="AIY105" s="2"/>
      <c r="AIZ105" s="2"/>
      <c r="AJA105" s="2"/>
      <c r="AJB105" s="2"/>
      <c r="AJC105" s="2"/>
      <c r="AJD105" s="2"/>
      <c r="AJE105" s="2"/>
      <c r="AJF105" s="2"/>
      <c r="AJG105" s="2"/>
      <c r="AJH105" s="2"/>
      <c r="AJI105" s="2"/>
      <c r="AJJ105" s="2"/>
      <c r="AJK105" s="2"/>
      <c r="AJL105" s="2"/>
      <c r="AJM105" s="2"/>
      <c r="AJN105" s="2"/>
      <c r="AJO105" s="2"/>
      <c r="AJP105" s="2"/>
      <c r="AJQ105" s="2"/>
      <c r="AJR105" s="2"/>
      <c r="AJS105" s="2"/>
      <c r="AJT105" s="2"/>
      <c r="AJU105" s="2"/>
      <c r="AJV105" s="2"/>
      <c r="AJW105" s="2"/>
      <c r="AJX105" s="2"/>
      <c r="AJY105" s="2"/>
      <c r="AJZ105" s="2"/>
      <c r="AKA105" s="2"/>
      <c r="AKB105" s="2"/>
      <c r="AKC105" s="2"/>
      <c r="AKD105" s="2"/>
      <c r="AKE105" s="2"/>
      <c r="AKF105" s="2"/>
      <c r="AKG105" s="2"/>
      <c r="AKH105" s="2"/>
      <c r="AKI105" s="2"/>
      <c r="AKJ105" s="2"/>
      <c r="AKK105" s="2"/>
      <c r="AKL105" s="2"/>
      <c r="AKM105" s="2"/>
      <c r="AKN105" s="2"/>
      <c r="AKO105" s="2"/>
      <c r="AKP105" s="2"/>
      <c r="AKQ105" s="2"/>
      <c r="AKR105" s="2"/>
      <c r="AKS105" s="2"/>
      <c r="AKT105" s="2"/>
      <c r="AKU105" s="2"/>
      <c r="AKV105" s="2"/>
      <c r="AKW105" s="2"/>
      <c r="AKX105" s="2"/>
      <c r="AKY105" s="2"/>
      <c r="AKZ105" s="2"/>
      <c r="ALA105" s="2"/>
      <c r="ALB105" s="2"/>
      <c r="ALC105" s="2"/>
      <c r="ALD105" s="2"/>
      <c r="ALE105" s="2"/>
      <c r="ALF105" s="2"/>
      <c r="ALG105" s="2"/>
      <c r="ALH105" s="2"/>
      <c r="ALI105" s="2"/>
      <c r="ALJ105" s="2"/>
      <c r="ALK105" s="2"/>
      <c r="ALL105" s="2"/>
      <c r="ALM105" s="2"/>
      <c r="ALN105" s="2"/>
      <c r="ALO105" s="2"/>
      <c r="ALP105" s="2"/>
      <c r="ALQ105" s="2"/>
      <c r="ALR105" s="2"/>
      <c r="ALS105" s="2"/>
      <c r="ALT105" s="2"/>
      <c r="ALU105" s="2"/>
      <c r="ALV105" s="2"/>
      <c r="ALW105" s="2"/>
      <c r="ALX105" s="2"/>
      <c r="ALY105" s="2"/>
      <c r="ALZ105" s="2"/>
      <c r="AMA105" s="2"/>
      <c r="AMB105" s="2"/>
      <c r="AMC105" s="2"/>
      <c r="AMD105" s="2"/>
      <c r="AME105" s="2"/>
      <c r="AMF105" s="2"/>
      <c r="AMG105" s="2"/>
      <c r="AMH105" s="2"/>
      <c r="AMI105" s="2"/>
      <c r="AMJ105" s="2"/>
    </row>
    <row r="106" spans="1:1024" hidden="1">
      <c r="A106" s="25"/>
      <c r="B106" s="74"/>
      <c r="C106" s="32"/>
      <c r="D106" s="12"/>
      <c r="E106" s="26"/>
      <c r="F106" s="75"/>
      <c r="G106" s="26"/>
    </row>
    <row r="107" spans="1:1024" hidden="1">
      <c r="A107" s="76"/>
      <c r="B107" s="77"/>
      <c r="C107" s="74"/>
      <c r="D107" s="26"/>
      <c r="E107" s="78">
        <f>E98+E97</f>
        <v>0</v>
      </c>
      <c r="F107" s="79">
        <f>F98+F97</f>
        <v>0</v>
      </c>
      <c r="G107" s="78">
        <f>SUM(D107:E107)</f>
        <v>0</v>
      </c>
      <c r="H107" s="80"/>
      <c r="DC107" s="80"/>
      <c r="DD107" s="80"/>
      <c r="DE107" s="80"/>
      <c r="DF107" s="80"/>
      <c r="DG107" s="80"/>
      <c r="DH107" s="80"/>
      <c r="DI107" s="80"/>
      <c r="DJ107" s="80"/>
      <c r="DK107" s="80"/>
      <c r="DL107" s="80"/>
      <c r="DM107" s="80"/>
      <c r="DN107" s="80"/>
      <c r="DO107" s="80"/>
      <c r="DP107" s="80"/>
      <c r="DQ107" s="80"/>
      <c r="DR107" s="80"/>
      <c r="DS107" s="80"/>
      <c r="DT107" s="80"/>
      <c r="DU107" s="80"/>
      <c r="DV107" s="80"/>
      <c r="DW107" s="80"/>
      <c r="DX107" s="80"/>
      <c r="DY107" s="80"/>
      <c r="DZ107" s="80"/>
      <c r="EA107" s="80"/>
      <c r="EB107" s="80"/>
      <c r="EC107" s="80"/>
      <c r="ED107" s="80"/>
      <c r="EE107" s="80"/>
      <c r="EF107" s="80"/>
      <c r="EG107" s="80"/>
      <c r="EH107" s="80"/>
      <c r="EI107" s="80"/>
      <c r="EJ107" s="80"/>
      <c r="EK107" s="80"/>
      <c r="EL107" s="80"/>
      <c r="EM107" s="80"/>
      <c r="EN107" s="80"/>
      <c r="EO107" s="80"/>
      <c r="EP107" s="80"/>
      <c r="EQ107" s="80"/>
      <c r="ER107" s="80"/>
      <c r="ES107" s="80"/>
      <c r="ET107" s="80"/>
      <c r="EU107" s="80"/>
      <c r="EV107" s="80"/>
      <c r="EW107" s="80"/>
      <c r="EX107" s="80"/>
      <c r="EY107" s="80"/>
      <c r="EZ107" s="80"/>
      <c r="FA107" s="80"/>
      <c r="FB107" s="80"/>
      <c r="FC107" s="80"/>
      <c r="FD107" s="80"/>
      <c r="FE107" s="80"/>
      <c r="FF107" s="80"/>
      <c r="FG107" s="80"/>
      <c r="FH107" s="80"/>
      <c r="FI107" s="80"/>
      <c r="FJ107" s="80"/>
      <c r="FK107" s="80"/>
      <c r="FL107" s="80"/>
      <c r="FM107" s="80"/>
      <c r="FN107" s="80"/>
      <c r="FO107" s="80"/>
      <c r="FP107" s="80"/>
      <c r="FQ107" s="80"/>
      <c r="FR107" s="80"/>
      <c r="FS107" s="80"/>
      <c r="FT107" s="80"/>
      <c r="FU107" s="80"/>
      <c r="FV107" s="80"/>
      <c r="FW107" s="80"/>
      <c r="FX107" s="80"/>
      <c r="FY107" s="80"/>
      <c r="FZ107" s="80"/>
      <c r="GA107" s="80"/>
      <c r="GB107" s="80"/>
      <c r="GC107" s="80"/>
      <c r="GD107" s="80"/>
      <c r="GE107" s="80"/>
      <c r="GF107" s="80"/>
      <c r="GG107" s="80"/>
      <c r="GH107" s="80"/>
      <c r="GI107" s="80"/>
      <c r="GJ107" s="80"/>
      <c r="GK107" s="80"/>
      <c r="GL107" s="80"/>
      <c r="GM107" s="80"/>
      <c r="GN107" s="80"/>
      <c r="GO107" s="80"/>
      <c r="GP107" s="80"/>
      <c r="GQ107" s="80"/>
      <c r="GR107" s="80"/>
      <c r="GS107" s="80"/>
      <c r="GT107" s="80"/>
      <c r="GU107" s="80"/>
      <c r="GV107" s="80"/>
      <c r="GW107" s="80"/>
      <c r="GX107" s="80"/>
      <c r="GY107" s="80"/>
      <c r="GZ107" s="80"/>
      <c r="HA107" s="80"/>
      <c r="HB107" s="80"/>
      <c r="HC107" s="80"/>
      <c r="HD107" s="80"/>
      <c r="HE107" s="80"/>
      <c r="HF107" s="80"/>
      <c r="HG107" s="80"/>
      <c r="HH107" s="80"/>
      <c r="HI107" s="80"/>
      <c r="HJ107" s="80"/>
      <c r="HK107" s="80"/>
      <c r="HL107" s="80"/>
      <c r="HM107" s="80"/>
      <c r="HN107" s="80"/>
      <c r="HO107" s="80"/>
      <c r="HP107" s="80"/>
      <c r="HQ107" s="80"/>
      <c r="HR107" s="80"/>
      <c r="HS107" s="80"/>
      <c r="HT107" s="80"/>
      <c r="HU107" s="80"/>
      <c r="HV107" s="80"/>
      <c r="HW107" s="80"/>
      <c r="HX107" s="80"/>
      <c r="HY107" s="80"/>
      <c r="HZ107" s="80"/>
      <c r="IA107" s="80"/>
      <c r="IB107" s="80"/>
      <c r="IC107" s="80"/>
      <c r="ID107" s="80"/>
      <c r="IE107" s="80"/>
      <c r="IF107" s="80"/>
      <c r="IG107" s="80"/>
      <c r="IH107" s="80"/>
      <c r="II107" s="80"/>
      <c r="IJ107" s="80"/>
      <c r="IK107" s="80"/>
      <c r="IL107" s="80"/>
      <c r="IM107" s="80"/>
      <c r="IN107" s="80"/>
      <c r="IO107" s="80"/>
      <c r="IP107" s="80"/>
      <c r="IQ107" s="80"/>
      <c r="IR107" s="80"/>
      <c r="IS107" s="80"/>
      <c r="IT107" s="80"/>
      <c r="IU107" s="80"/>
      <c r="IV107" s="80"/>
      <c r="IW107" s="80"/>
      <c r="IX107" s="80"/>
      <c r="IY107" s="80"/>
      <c r="IZ107" s="80"/>
      <c r="JA107" s="80"/>
      <c r="JB107" s="80"/>
      <c r="JC107" s="80"/>
      <c r="JD107" s="80"/>
      <c r="JE107" s="80"/>
      <c r="JF107" s="80"/>
      <c r="JG107" s="80"/>
      <c r="JH107" s="80"/>
      <c r="JI107" s="80"/>
      <c r="JJ107" s="80"/>
      <c r="JK107" s="80"/>
      <c r="JL107" s="80"/>
      <c r="JM107" s="80"/>
      <c r="JN107" s="80"/>
      <c r="JO107" s="80"/>
      <c r="JP107" s="80"/>
      <c r="JQ107" s="80"/>
      <c r="JR107" s="80"/>
      <c r="JS107" s="80"/>
      <c r="JT107" s="80"/>
      <c r="JU107" s="80"/>
      <c r="JV107" s="80"/>
      <c r="JW107" s="80"/>
      <c r="JX107" s="80"/>
      <c r="JY107" s="80"/>
      <c r="JZ107" s="80"/>
      <c r="KA107" s="80"/>
      <c r="KB107" s="80"/>
      <c r="KC107" s="80"/>
      <c r="KD107" s="80"/>
      <c r="KE107" s="80"/>
      <c r="KF107" s="80"/>
      <c r="KG107" s="80"/>
      <c r="KH107" s="80"/>
      <c r="KI107" s="80"/>
      <c r="KJ107" s="80"/>
      <c r="KK107" s="80"/>
      <c r="KL107" s="80"/>
      <c r="KM107" s="80"/>
      <c r="KN107" s="80"/>
      <c r="KO107" s="80"/>
      <c r="KP107" s="80"/>
      <c r="KQ107" s="80"/>
      <c r="KR107" s="80"/>
      <c r="KS107" s="80"/>
      <c r="KT107" s="80"/>
      <c r="KU107" s="80"/>
      <c r="KV107" s="80"/>
      <c r="KW107" s="80"/>
      <c r="KX107" s="80"/>
      <c r="KY107" s="80"/>
      <c r="KZ107" s="80"/>
      <c r="LA107" s="80"/>
      <c r="LB107" s="80"/>
      <c r="LC107" s="80"/>
      <c r="LD107" s="80"/>
      <c r="LE107" s="80"/>
      <c r="LF107" s="80"/>
      <c r="LG107" s="80"/>
      <c r="LH107" s="80"/>
      <c r="LI107" s="80"/>
      <c r="LJ107" s="80"/>
      <c r="LK107" s="80"/>
      <c r="LL107" s="80"/>
      <c r="LM107" s="80"/>
      <c r="LN107" s="80"/>
      <c r="LO107" s="80"/>
      <c r="LP107" s="80"/>
      <c r="LQ107" s="80"/>
      <c r="LR107" s="80"/>
      <c r="LS107" s="80"/>
      <c r="LT107" s="80"/>
      <c r="LU107" s="80"/>
      <c r="LV107" s="80"/>
      <c r="LW107" s="80"/>
      <c r="LX107" s="80"/>
      <c r="LY107" s="80"/>
      <c r="LZ107" s="80"/>
      <c r="MA107" s="80"/>
      <c r="MB107" s="80"/>
      <c r="MC107" s="80"/>
      <c r="MD107" s="80"/>
      <c r="ME107" s="80"/>
      <c r="MF107" s="80"/>
      <c r="MG107" s="80"/>
      <c r="MH107" s="80"/>
      <c r="MI107" s="80"/>
      <c r="MJ107" s="80"/>
      <c r="MK107" s="80"/>
      <c r="ML107" s="80"/>
      <c r="MM107" s="80"/>
      <c r="MN107" s="80"/>
      <c r="MO107" s="80"/>
      <c r="MP107" s="80"/>
      <c r="MQ107" s="80"/>
      <c r="MR107" s="80"/>
      <c r="MS107" s="80"/>
      <c r="MT107" s="80"/>
      <c r="MU107" s="80"/>
      <c r="MV107" s="80"/>
      <c r="MW107" s="80"/>
      <c r="MX107" s="80"/>
      <c r="MY107" s="80"/>
      <c r="MZ107" s="80"/>
      <c r="NA107" s="80"/>
      <c r="NB107" s="80"/>
      <c r="NC107" s="80"/>
      <c r="ND107" s="80"/>
      <c r="NE107" s="80"/>
      <c r="NF107" s="80"/>
      <c r="NG107" s="80"/>
      <c r="NH107" s="80"/>
      <c r="NI107" s="80"/>
      <c r="NJ107" s="80"/>
      <c r="NK107" s="80"/>
      <c r="NL107" s="80"/>
      <c r="NM107" s="80"/>
      <c r="NN107" s="80"/>
      <c r="NO107" s="80"/>
      <c r="NP107" s="80"/>
      <c r="NQ107" s="80"/>
      <c r="NR107" s="80"/>
      <c r="NS107" s="80"/>
      <c r="NT107" s="80"/>
      <c r="NU107" s="80"/>
      <c r="NV107" s="80"/>
      <c r="NW107" s="80"/>
      <c r="NX107" s="80"/>
      <c r="NY107" s="80"/>
      <c r="NZ107" s="80"/>
      <c r="OA107" s="80"/>
      <c r="OB107" s="80"/>
      <c r="OC107" s="80"/>
      <c r="OD107" s="80"/>
      <c r="OE107" s="80"/>
      <c r="OF107" s="80"/>
      <c r="OG107" s="80"/>
      <c r="OH107" s="80"/>
      <c r="OI107" s="80"/>
      <c r="OJ107" s="80"/>
      <c r="OK107" s="80"/>
      <c r="OL107" s="80"/>
      <c r="OM107" s="80"/>
      <c r="ON107" s="80"/>
      <c r="OO107" s="80"/>
      <c r="OP107" s="80"/>
      <c r="OQ107" s="80"/>
      <c r="OR107" s="80"/>
      <c r="OS107" s="80"/>
      <c r="OT107" s="80"/>
      <c r="OU107" s="80"/>
      <c r="OV107" s="80"/>
      <c r="OW107" s="80"/>
      <c r="OX107" s="80"/>
      <c r="OY107" s="80"/>
      <c r="OZ107" s="80"/>
      <c r="PA107" s="80"/>
      <c r="PB107" s="80"/>
      <c r="PC107" s="80"/>
      <c r="PD107" s="80"/>
      <c r="PE107" s="80"/>
      <c r="PF107" s="80"/>
      <c r="PG107" s="80"/>
      <c r="PH107" s="80"/>
      <c r="PI107" s="80"/>
      <c r="PJ107" s="80"/>
      <c r="PK107" s="80"/>
      <c r="PL107" s="80"/>
      <c r="PM107" s="80"/>
      <c r="PN107" s="80"/>
      <c r="PO107" s="80"/>
      <c r="PP107" s="80"/>
      <c r="PQ107" s="80"/>
      <c r="PR107" s="80"/>
      <c r="PS107" s="80"/>
      <c r="PT107" s="80"/>
      <c r="PU107" s="80"/>
      <c r="PV107" s="80"/>
      <c r="PW107" s="80"/>
      <c r="PX107" s="80"/>
      <c r="PY107" s="80"/>
      <c r="PZ107" s="80"/>
      <c r="QA107" s="80"/>
      <c r="QB107" s="80"/>
      <c r="QC107" s="80"/>
      <c r="QD107" s="80"/>
      <c r="QE107" s="80"/>
      <c r="QF107" s="80"/>
      <c r="QG107" s="80"/>
      <c r="QH107" s="80"/>
      <c r="QI107" s="80"/>
      <c r="QJ107" s="80"/>
      <c r="QK107" s="80"/>
      <c r="QL107" s="80"/>
      <c r="QM107" s="80"/>
      <c r="QN107" s="80"/>
      <c r="QO107" s="80"/>
      <c r="QP107" s="80"/>
      <c r="QQ107" s="80"/>
      <c r="QR107" s="80"/>
      <c r="QS107" s="80"/>
      <c r="QT107" s="80"/>
      <c r="QU107" s="80"/>
      <c r="QV107" s="80"/>
      <c r="QW107" s="80"/>
      <c r="QX107" s="80"/>
      <c r="QY107" s="80"/>
      <c r="QZ107" s="80"/>
      <c r="RA107" s="80"/>
      <c r="RB107" s="80"/>
      <c r="RC107" s="80"/>
      <c r="RD107" s="80"/>
      <c r="RE107" s="80"/>
      <c r="RF107" s="80"/>
      <c r="RG107" s="80"/>
      <c r="RH107" s="80"/>
      <c r="RI107" s="80"/>
      <c r="RJ107" s="80"/>
      <c r="RK107" s="80"/>
      <c r="RL107" s="80"/>
      <c r="RM107" s="80"/>
      <c r="RN107" s="80"/>
      <c r="RO107" s="80"/>
      <c r="RP107" s="80"/>
      <c r="RQ107" s="80"/>
      <c r="RR107" s="80"/>
      <c r="RS107" s="80"/>
      <c r="RT107" s="80"/>
      <c r="RU107" s="80"/>
      <c r="RV107" s="80"/>
      <c r="RW107" s="80"/>
      <c r="RX107" s="80"/>
      <c r="RY107" s="80"/>
      <c r="RZ107" s="80"/>
      <c r="SA107" s="80"/>
      <c r="SB107" s="80"/>
      <c r="SC107" s="80"/>
      <c r="SD107" s="80"/>
      <c r="SE107" s="80"/>
      <c r="SF107" s="80"/>
      <c r="SG107" s="80"/>
      <c r="SH107" s="80"/>
      <c r="SI107" s="80"/>
      <c r="SJ107" s="80"/>
      <c r="SK107" s="80"/>
      <c r="SL107" s="80"/>
      <c r="SM107" s="80"/>
      <c r="SN107" s="80"/>
      <c r="SO107" s="80"/>
      <c r="SP107" s="80"/>
      <c r="SQ107" s="80"/>
      <c r="SR107" s="80"/>
      <c r="SS107" s="80"/>
      <c r="ST107" s="80"/>
      <c r="SU107" s="80"/>
      <c r="SV107" s="80"/>
      <c r="SW107" s="80"/>
      <c r="SX107" s="80"/>
      <c r="SY107" s="80"/>
      <c r="SZ107" s="80"/>
      <c r="TA107" s="80"/>
      <c r="TB107" s="80"/>
      <c r="TC107" s="80"/>
      <c r="TD107" s="80"/>
      <c r="TE107" s="80"/>
      <c r="TF107" s="80"/>
      <c r="TG107" s="80"/>
      <c r="TH107" s="80"/>
      <c r="TI107" s="80"/>
      <c r="TJ107" s="80"/>
      <c r="TK107" s="80"/>
      <c r="TL107" s="80"/>
      <c r="TM107" s="80"/>
      <c r="TN107" s="80"/>
      <c r="TO107" s="80"/>
      <c r="TP107" s="80"/>
      <c r="TQ107" s="80"/>
      <c r="TR107" s="80"/>
      <c r="TS107" s="80"/>
      <c r="TT107" s="80"/>
      <c r="TU107" s="80"/>
      <c r="TV107" s="80"/>
      <c r="TW107" s="80"/>
      <c r="TX107" s="80"/>
      <c r="TY107" s="80"/>
      <c r="TZ107" s="80"/>
      <c r="UA107" s="80"/>
      <c r="UB107" s="80"/>
      <c r="UC107" s="80"/>
      <c r="UD107" s="80"/>
      <c r="UE107" s="80"/>
      <c r="UF107" s="80"/>
      <c r="UG107" s="80"/>
      <c r="UH107" s="80"/>
      <c r="UI107" s="80"/>
      <c r="UJ107" s="80"/>
      <c r="UK107" s="80"/>
      <c r="UL107" s="80"/>
      <c r="UM107" s="80"/>
      <c r="UN107" s="80"/>
      <c r="UO107" s="80"/>
      <c r="UP107" s="80"/>
      <c r="UQ107" s="80"/>
      <c r="UR107" s="80"/>
      <c r="US107" s="80"/>
      <c r="UT107" s="80"/>
      <c r="UU107" s="80"/>
      <c r="UV107" s="80"/>
      <c r="UW107" s="80"/>
      <c r="UX107" s="80"/>
      <c r="UY107" s="80"/>
      <c r="UZ107" s="80"/>
      <c r="VA107" s="80"/>
      <c r="VB107" s="80"/>
      <c r="VC107" s="80"/>
      <c r="VD107" s="80"/>
      <c r="VE107" s="80"/>
      <c r="VF107" s="80"/>
      <c r="VG107" s="80"/>
      <c r="VH107" s="80"/>
      <c r="VI107" s="80"/>
      <c r="VJ107" s="80"/>
      <c r="VK107" s="80"/>
      <c r="VL107" s="80"/>
      <c r="VM107" s="80"/>
      <c r="VN107" s="80"/>
      <c r="VO107" s="80"/>
      <c r="VP107" s="80"/>
      <c r="VQ107" s="80"/>
      <c r="VR107" s="80"/>
      <c r="VS107" s="80"/>
      <c r="VT107" s="80"/>
      <c r="VU107" s="80"/>
      <c r="VV107" s="80"/>
      <c r="VW107" s="80"/>
      <c r="VX107" s="80"/>
      <c r="VY107" s="80"/>
      <c r="VZ107" s="80"/>
      <c r="WA107" s="80"/>
      <c r="WB107" s="80"/>
      <c r="WC107" s="80"/>
      <c r="WD107" s="80"/>
      <c r="WE107" s="80"/>
      <c r="WF107" s="80"/>
      <c r="WG107" s="80"/>
      <c r="WH107" s="80"/>
      <c r="WI107" s="80"/>
      <c r="WJ107" s="80"/>
      <c r="WK107" s="80"/>
      <c r="WL107" s="80"/>
      <c r="WM107" s="80"/>
      <c r="WN107" s="80"/>
      <c r="WO107" s="80"/>
      <c r="WP107" s="80"/>
      <c r="WQ107" s="80"/>
      <c r="WR107" s="80"/>
      <c r="WS107" s="80"/>
      <c r="WT107" s="80"/>
      <c r="WU107" s="80"/>
      <c r="WV107" s="80"/>
      <c r="WW107" s="80"/>
      <c r="WX107" s="80"/>
      <c r="WY107" s="80"/>
      <c r="WZ107" s="80"/>
      <c r="XA107" s="80"/>
      <c r="XB107" s="80"/>
      <c r="XC107" s="80"/>
      <c r="XD107" s="80"/>
      <c r="XE107" s="80"/>
      <c r="XF107" s="80"/>
      <c r="XG107" s="80"/>
      <c r="XH107" s="80"/>
      <c r="XI107" s="80"/>
      <c r="XJ107" s="80"/>
      <c r="XK107" s="80"/>
      <c r="XL107" s="80"/>
      <c r="XM107" s="80"/>
      <c r="XN107" s="80"/>
      <c r="XO107" s="80"/>
      <c r="XP107" s="80"/>
      <c r="XQ107" s="80"/>
      <c r="XR107" s="80"/>
      <c r="XS107" s="80"/>
      <c r="XT107" s="80"/>
      <c r="XU107" s="80"/>
      <c r="XV107" s="80"/>
      <c r="XW107" s="80"/>
      <c r="XX107" s="80"/>
      <c r="XY107" s="80"/>
      <c r="XZ107" s="80"/>
      <c r="YA107" s="80"/>
      <c r="YB107" s="80"/>
      <c r="YC107" s="80"/>
      <c r="YD107" s="80"/>
      <c r="YE107" s="80"/>
      <c r="YF107" s="80"/>
      <c r="YG107" s="80"/>
      <c r="YH107" s="80"/>
      <c r="YI107" s="80"/>
      <c r="YJ107" s="80"/>
      <c r="YK107" s="80"/>
      <c r="YL107" s="80"/>
      <c r="YM107" s="80"/>
      <c r="YN107" s="80"/>
      <c r="YO107" s="80"/>
      <c r="YP107" s="80"/>
      <c r="YQ107" s="80"/>
      <c r="YR107" s="80"/>
      <c r="YS107" s="80"/>
      <c r="YT107" s="80"/>
      <c r="YU107" s="80"/>
      <c r="YV107" s="80"/>
      <c r="YW107" s="80"/>
      <c r="YX107" s="80"/>
      <c r="YY107" s="80"/>
      <c r="YZ107" s="80"/>
      <c r="ZA107" s="80"/>
      <c r="ZB107" s="80"/>
      <c r="ZC107" s="80"/>
      <c r="ZD107" s="80"/>
      <c r="ZE107" s="80"/>
      <c r="ZF107" s="80"/>
      <c r="ZG107" s="80"/>
      <c r="ZH107" s="80"/>
      <c r="ZI107" s="80"/>
      <c r="ZJ107" s="80"/>
      <c r="ZK107" s="80"/>
      <c r="ZL107" s="80"/>
      <c r="ZM107" s="80"/>
      <c r="ZN107" s="80"/>
      <c r="ZO107" s="80"/>
      <c r="ZP107" s="80"/>
      <c r="ZQ107" s="80"/>
      <c r="ZR107" s="80"/>
      <c r="ZS107" s="80"/>
      <c r="ZT107" s="80"/>
      <c r="ZU107" s="80"/>
      <c r="ZV107" s="80"/>
      <c r="ZW107" s="80"/>
      <c r="ZX107" s="80"/>
      <c r="ZY107" s="80"/>
      <c r="ZZ107" s="80"/>
      <c r="AAA107" s="80"/>
      <c r="AAB107" s="80"/>
      <c r="AAC107" s="80"/>
      <c r="AAD107" s="80"/>
      <c r="AAE107" s="80"/>
      <c r="AAF107" s="80"/>
      <c r="AAG107" s="80"/>
      <c r="AAH107" s="80"/>
      <c r="AAI107" s="80"/>
      <c r="AAJ107" s="80"/>
      <c r="AAK107" s="80"/>
      <c r="AAL107" s="80"/>
      <c r="AAM107" s="80"/>
      <c r="AAN107" s="80"/>
      <c r="AAO107" s="80"/>
      <c r="AAP107" s="80"/>
      <c r="AAQ107" s="80"/>
      <c r="AAR107" s="80"/>
      <c r="AAS107" s="80"/>
      <c r="AAT107" s="80"/>
      <c r="AAU107" s="80"/>
      <c r="AAV107" s="80"/>
      <c r="AAW107" s="80"/>
      <c r="AAX107" s="80"/>
      <c r="AAY107" s="80"/>
      <c r="AAZ107" s="80"/>
      <c r="ABA107" s="80"/>
      <c r="ABB107" s="80"/>
      <c r="ABC107" s="80"/>
      <c r="ABD107" s="80"/>
      <c r="ABE107" s="80"/>
      <c r="ABF107" s="80"/>
      <c r="ABG107" s="80"/>
      <c r="ABH107" s="80"/>
      <c r="ABI107" s="80"/>
      <c r="ABJ107" s="80"/>
      <c r="ABK107" s="80"/>
      <c r="ABL107" s="80"/>
      <c r="ABM107" s="80"/>
      <c r="ABN107" s="80"/>
      <c r="ABO107" s="80"/>
      <c r="ABP107" s="80"/>
      <c r="ABQ107" s="80"/>
      <c r="ABR107" s="80"/>
      <c r="ABS107" s="80"/>
      <c r="ABT107" s="80"/>
      <c r="ABU107" s="80"/>
      <c r="ABV107" s="80"/>
      <c r="ABW107" s="80"/>
      <c r="ABX107" s="80"/>
      <c r="ABY107" s="80"/>
      <c r="ABZ107" s="80"/>
      <c r="ACA107" s="80"/>
      <c r="ACB107" s="80"/>
      <c r="ACC107" s="80"/>
      <c r="ACD107" s="80"/>
      <c r="ACE107" s="80"/>
      <c r="ACF107" s="80"/>
      <c r="ACG107" s="80"/>
      <c r="ACH107" s="80"/>
      <c r="ACI107" s="80"/>
      <c r="ACJ107" s="80"/>
      <c r="ACK107" s="80"/>
      <c r="ACL107" s="80"/>
      <c r="ACM107" s="80"/>
      <c r="ACN107" s="80"/>
      <c r="ACO107" s="80"/>
      <c r="ACP107" s="80"/>
      <c r="ACQ107" s="80"/>
      <c r="ACR107" s="80"/>
      <c r="ACS107" s="80"/>
      <c r="ACT107" s="80"/>
      <c r="ACU107" s="80"/>
      <c r="ACV107" s="80"/>
      <c r="ACW107" s="80"/>
      <c r="ACX107" s="80"/>
      <c r="ACY107" s="80"/>
      <c r="ACZ107" s="80"/>
      <c r="ADA107" s="80"/>
      <c r="ADB107" s="80"/>
      <c r="ADC107" s="80"/>
      <c r="ADD107" s="80"/>
      <c r="ADE107" s="80"/>
      <c r="ADF107" s="80"/>
      <c r="ADG107" s="80"/>
      <c r="ADH107" s="80"/>
      <c r="ADI107" s="80"/>
      <c r="ADJ107" s="80"/>
      <c r="ADK107" s="80"/>
      <c r="ADL107" s="80"/>
      <c r="ADM107" s="80"/>
      <c r="ADN107" s="80"/>
      <c r="ADO107" s="80"/>
      <c r="ADP107" s="80"/>
      <c r="ADQ107" s="80"/>
      <c r="ADR107" s="80"/>
      <c r="ADS107" s="80"/>
      <c r="ADT107" s="80"/>
      <c r="ADU107" s="80"/>
      <c r="ADV107" s="80"/>
      <c r="ADW107" s="80"/>
      <c r="ADX107" s="80"/>
      <c r="ADY107" s="80"/>
      <c r="ADZ107" s="80"/>
      <c r="AEA107" s="80"/>
      <c r="AEB107" s="80"/>
      <c r="AEC107" s="80"/>
      <c r="AED107" s="80"/>
      <c r="AEE107" s="80"/>
      <c r="AEF107" s="80"/>
      <c r="AEG107" s="80"/>
      <c r="AEH107" s="80"/>
      <c r="AEI107" s="80"/>
      <c r="AEJ107" s="80"/>
      <c r="AEK107" s="80"/>
      <c r="AEL107" s="80"/>
      <c r="AEM107" s="80"/>
      <c r="AEN107" s="80"/>
      <c r="AEO107" s="80"/>
      <c r="AEP107" s="80"/>
      <c r="AEQ107" s="80"/>
      <c r="AER107" s="80"/>
      <c r="AES107" s="80"/>
      <c r="AET107" s="80"/>
      <c r="AEU107" s="80"/>
      <c r="AEV107" s="80"/>
      <c r="AEW107" s="80"/>
      <c r="AEX107" s="80"/>
      <c r="AEY107" s="80"/>
      <c r="AEZ107" s="80"/>
      <c r="AFA107" s="80"/>
      <c r="AFB107" s="80"/>
      <c r="AFC107" s="80"/>
      <c r="AFD107" s="80"/>
      <c r="AFE107" s="80"/>
      <c r="AFF107" s="80"/>
      <c r="AFG107" s="80"/>
      <c r="AFH107" s="80"/>
      <c r="AFI107" s="80"/>
      <c r="AFJ107" s="80"/>
      <c r="AFK107" s="80"/>
      <c r="AFL107" s="80"/>
      <c r="AFM107" s="80"/>
      <c r="AFN107" s="80"/>
      <c r="AFO107" s="80"/>
      <c r="AFP107" s="80"/>
      <c r="AFQ107" s="80"/>
      <c r="AFR107" s="80"/>
      <c r="AFS107" s="80"/>
      <c r="AFT107" s="80"/>
      <c r="AFU107" s="80"/>
      <c r="AFV107" s="80"/>
      <c r="AFW107" s="80"/>
      <c r="AFX107" s="80"/>
      <c r="AFY107" s="80"/>
      <c r="AFZ107" s="80"/>
      <c r="AGA107" s="80"/>
      <c r="AGB107" s="80"/>
      <c r="AGC107" s="80"/>
      <c r="AGD107" s="80"/>
      <c r="AGE107" s="80"/>
      <c r="AGF107" s="80"/>
      <c r="AGG107" s="80"/>
      <c r="AGH107" s="80"/>
      <c r="AGI107" s="80"/>
      <c r="AGJ107" s="80"/>
      <c r="AGK107" s="80"/>
      <c r="AGL107" s="80"/>
      <c r="AGM107" s="80"/>
      <c r="AGN107" s="80"/>
      <c r="AGO107" s="80"/>
      <c r="AGP107" s="80"/>
      <c r="AGQ107" s="80"/>
      <c r="AGR107" s="80"/>
      <c r="AGS107" s="80"/>
      <c r="AGT107" s="80"/>
      <c r="AGU107" s="80"/>
      <c r="AGV107" s="80"/>
      <c r="AGW107" s="80"/>
      <c r="AGX107" s="80"/>
      <c r="AGY107" s="80"/>
      <c r="AGZ107" s="80"/>
      <c r="AHA107" s="80"/>
      <c r="AHB107" s="80"/>
      <c r="AHC107" s="80"/>
      <c r="AHD107" s="80"/>
      <c r="AHE107" s="80"/>
      <c r="AHF107" s="80"/>
      <c r="AHG107" s="80"/>
      <c r="AHH107" s="80"/>
      <c r="AHI107" s="80"/>
      <c r="AHJ107" s="80"/>
      <c r="AHK107" s="80"/>
      <c r="AHL107" s="80"/>
      <c r="AHM107" s="80"/>
      <c r="AHN107" s="80"/>
      <c r="AHO107" s="80"/>
      <c r="AHP107" s="80"/>
      <c r="AHQ107" s="80"/>
      <c r="AHR107" s="80"/>
      <c r="AHS107" s="80"/>
      <c r="AHT107" s="80"/>
      <c r="AHU107" s="80"/>
      <c r="AHV107" s="80"/>
      <c r="AHW107" s="80"/>
      <c r="AHX107" s="80"/>
      <c r="AHY107" s="80"/>
      <c r="AHZ107" s="80"/>
      <c r="AIA107" s="80"/>
      <c r="AIB107" s="80"/>
      <c r="AIC107" s="80"/>
      <c r="AID107" s="80"/>
      <c r="AIE107" s="80"/>
      <c r="AIF107" s="80"/>
      <c r="AIG107" s="80"/>
      <c r="AIH107" s="80"/>
      <c r="AII107" s="80"/>
      <c r="AIJ107" s="80"/>
      <c r="AIK107" s="80"/>
      <c r="AIL107" s="80"/>
      <c r="AIM107" s="80"/>
      <c r="AIN107" s="80"/>
      <c r="AIO107" s="80"/>
      <c r="AIP107" s="80"/>
      <c r="AIQ107" s="80"/>
      <c r="AIR107" s="80"/>
      <c r="AIS107" s="80"/>
      <c r="AIT107" s="80"/>
      <c r="AIU107" s="80"/>
      <c r="AIV107" s="80"/>
      <c r="AIW107" s="80"/>
      <c r="AIX107" s="80"/>
      <c r="AIY107" s="80"/>
      <c r="AIZ107" s="80"/>
      <c r="AJA107" s="80"/>
      <c r="AJB107" s="80"/>
      <c r="AJC107" s="80"/>
      <c r="AJD107" s="80"/>
      <c r="AJE107" s="80"/>
      <c r="AJF107" s="80"/>
      <c r="AJG107" s="80"/>
      <c r="AJH107" s="80"/>
      <c r="AJI107" s="80"/>
      <c r="AJJ107" s="80"/>
      <c r="AJK107" s="80"/>
      <c r="AJL107" s="80"/>
      <c r="AJM107" s="80"/>
      <c r="AJN107" s="80"/>
      <c r="AJO107" s="80"/>
      <c r="AJP107" s="80"/>
      <c r="AJQ107" s="80"/>
      <c r="AJR107" s="80"/>
      <c r="AJS107" s="80"/>
      <c r="AJT107" s="80"/>
      <c r="AJU107" s="80"/>
      <c r="AJV107" s="80"/>
      <c r="AJW107" s="80"/>
      <c r="AJX107" s="80"/>
      <c r="AJY107" s="80"/>
      <c r="AJZ107" s="80"/>
      <c r="AKA107" s="80"/>
      <c r="AKB107" s="80"/>
      <c r="AKC107" s="80"/>
      <c r="AKD107" s="80"/>
      <c r="AKE107" s="80"/>
      <c r="AKF107" s="80"/>
      <c r="AKG107" s="80"/>
      <c r="AKH107" s="80"/>
      <c r="AKI107" s="80"/>
      <c r="AKJ107" s="80"/>
      <c r="AKK107" s="80"/>
      <c r="AKL107" s="80"/>
      <c r="AKM107" s="80"/>
      <c r="AKN107" s="80"/>
      <c r="AKO107" s="80"/>
      <c r="AKP107" s="80"/>
      <c r="AKQ107" s="80"/>
      <c r="AKR107" s="80"/>
      <c r="AKS107" s="80"/>
      <c r="AKT107" s="80"/>
      <c r="AKU107" s="80"/>
      <c r="AKV107" s="80"/>
      <c r="AKW107" s="80"/>
      <c r="AKX107" s="80"/>
      <c r="AKY107" s="80"/>
      <c r="AKZ107" s="80"/>
      <c r="ALA107" s="80"/>
      <c r="ALB107" s="80"/>
      <c r="ALC107" s="80"/>
      <c r="ALD107" s="80"/>
      <c r="ALE107" s="80"/>
      <c r="ALF107" s="80"/>
      <c r="ALG107" s="80"/>
      <c r="ALH107" s="80"/>
      <c r="ALI107" s="80"/>
      <c r="ALJ107" s="80"/>
      <c r="ALK107" s="80"/>
      <c r="ALL107" s="80"/>
      <c r="ALM107" s="80"/>
      <c r="ALN107" s="80"/>
      <c r="ALO107" s="80"/>
      <c r="ALP107" s="80"/>
      <c r="ALQ107" s="80"/>
      <c r="ALR107" s="80"/>
      <c r="ALS107" s="80"/>
      <c r="ALT107" s="80"/>
      <c r="ALU107" s="80"/>
      <c r="ALV107" s="80"/>
      <c r="ALW107" s="80"/>
      <c r="ALX107" s="80"/>
      <c r="ALY107" s="80"/>
      <c r="ALZ107" s="80"/>
      <c r="AMA107" s="80"/>
      <c r="AMB107" s="80"/>
      <c r="AMC107" s="80"/>
      <c r="AMD107" s="80"/>
      <c r="AME107" s="80"/>
      <c r="AMF107" s="80"/>
      <c r="AMG107" s="80"/>
      <c r="AMH107" s="80"/>
      <c r="AMI107" s="80"/>
      <c r="AMJ107" s="80"/>
    </row>
    <row r="108" spans="1:1024" s="80" customFormat="1" hidden="1">
      <c r="A108" s="27"/>
      <c r="B108" s="32"/>
      <c r="C108" s="77"/>
      <c r="D108" s="78">
        <f>D99+D98</f>
        <v>0</v>
      </c>
      <c r="E108" s="27"/>
      <c r="F108" s="27"/>
      <c r="G108" s="27"/>
      <c r="H108" s="1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  <c r="IW108" s="2"/>
      <c r="IX108" s="2"/>
      <c r="IY108" s="2"/>
      <c r="IZ108" s="2"/>
      <c r="JA108" s="2"/>
      <c r="JB108" s="2"/>
      <c r="JC108" s="2"/>
      <c r="JD108" s="2"/>
      <c r="JE108" s="2"/>
      <c r="JF108" s="2"/>
      <c r="JG108" s="2"/>
      <c r="JH108" s="2"/>
      <c r="JI108" s="2"/>
      <c r="JJ108" s="2"/>
      <c r="JK108" s="2"/>
      <c r="JL108" s="2"/>
      <c r="JM108" s="2"/>
      <c r="JN108" s="2"/>
      <c r="JO108" s="2"/>
      <c r="JP108" s="2"/>
      <c r="JQ108" s="2"/>
      <c r="JR108" s="2"/>
      <c r="JS108" s="2"/>
      <c r="JT108" s="2"/>
      <c r="JU108" s="2"/>
      <c r="JV108" s="2"/>
      <c r="JW108" s="2"/>
      <c r="JX108" s="2"/>
      <c r="JY108" s="2"/>
      <c r="JZ108" s="2"/>
      <c r="KA108" s="2"/>
      <c r="KB108" s="2"/>
      <c r="KC108" s="2"/>
      <c r="KD108" s="2"/>
      <c r="KE108" s="2"/>
      <c r="KF108" s="2"/>
      <c r="KG108" s="2"/>
      <c r="KH108" s="2"/>
      <c r="KI108" s="2"/>
      <c r="KJ108" s="2"/>
      <c r="KK108" s="2"/>
      <c r="KL108" s="2"/>
      <c r="KM108" s="2"/>
      <c r="KN108" s="2"/>
      <c r="KO108" s="2"/>
      <c r="KP108" s="2"/>
      <c r="KQ108" s="2"/>
      <c r="KR108" s="2"/>
      <c r="KS108" s="2"/>
      <c r="KT108" s="2"/>
      <c r="KU108" s="2"/>
      <c r="KV108" s="2"/>
      <c r="KW108" s="2"/>
      <c r="KX108" s="2"/>
      <c r="KY108" s="2"/>
      <c r="KZ108" s="2"/>
      <c r="LA108" s="2"/>
      <c r="LB108" s="2"/>
      <c r="LC108" s="2"/>
      <c r="LD108" s="2"/>
      <c r="LE108" s="2"/>
      <c r="LF108" s="2"/>
      <c r="LG108" s="2"/>
      <c r="LH108" s="2"/>
      <c r="LI108" s="2"/>
      <c r="LJ108" s="2"/>
      <c r="LK108" s="2"/>
      <c r="LL108" s="2"/>
      <c r="LM108" s="2"/>
      <c r="LN108" s="2"/>
      <c r="LO108" s="2"/>
      <c r="LP108" s="2"/>
      <c r="LQ108" s="2"/>
      <c r="LR108" s="2"/>
      <c r="LS108" s="2"/>
      <c r="LT108" s="2"/>
      <c r="LU108" s="2"/>
      <c r="LV108" s="2"/>
      <c r="LW108" s="2"/>
      <c r="LX108" s="2"/>
      <c r="LY108" s="2"/>
      <c r="LZ108" s="2"/>
      <c r="MA108" s="2"/>
      <c r="MB108" s="2"/>
      <c r="MC108" s="2"/>
      <c r="MD108" s="2"/>
      <c r="ME108" s="2"/>
      <c r="MF108" s="2"/>
      <c r="MG108" s="2"/>
      <c r="MH108" s="2"/>
      <c r="MI108" s="2"/>
      <c r="MJ108" s="2"/>
      <c r="MK108" s="2"/>
      <c r="ML108" s="2"/>
      <c r="MM108" s="2"/>
      <c r="MN108" s="2"/>
      <c r="MO108" s="2"/>
      <c r="MP108" s="2"/>
      <c r="MQ108" s="2"/>
      <c r="MR108" s="2"/>
      <c r="MS108" s="2"/>
      <c r="MT108" s="2"/>
      <c r="MU108" s="2"/>
      <c r="MV108" s="2"/>
      <c r="MW108" s="2"/>
      <c r="MX108" s="2"/>
      <c r="MY108" s="2"/>
      <c r="MZ108" s="2"/>
      <c r="NA108" s="2"/>
      <c r="NB108" s="2"/>
      <c r="NC108" s="2"/>
      <c r="ND108" s="2"/>
      <c r="NE108" s="2"/>
      <c r="NF108" s="2"/>
      <c r="NG108" s="2"/>
      <c r="NH108" s="2"/>
      <c r="NI108" s="2"/>
      <c r="NJ108" s="2"/>
      <c r="NK108" s="2"/>
      <c r="NL108" s="2"/>
      <c r="NM108" s="2"/>
      <c r="NN108" s="2"/>
      <c r="NO108" s="2"/>
      <c r="NP108" s="2"/>
      <c r="NQ108" s="2"/>
      <c r="NR108" s="2"/>
      <c r="NS108" s="2"/>
      <c r="NT108" s="2"/>
      <c r="NU108" s="2"/>
      <c r="NV108" s="2"/>
      <c r="NW108" s="2"/>
      <c r="NX108" s="2"/>
      <c r="NY108" s="2"/>
      <c r="NZ108" s="2"/>
      <c r="OA108" s="2"/>
      <c r="OB108" s="2"/>
      <c r="OC108" s="2"/>
      <c r="OD108" s="2"/>
      <c r="OE108" s="2"/>
      <c r="OF108" s="2"/>
      <c r="OG108" s="2"/>
      <c r="OH108" s="2"/>
      <c r="OI108" s="2"/>
      <c r="OJ108" s="2"/>
      <c r="OK108" s="2"/>
      <c r="OL108" s="2"/>
      <c r="OM108" s="2"/>
      <c r="ON108" s="2"/>
      <c r="OO108" s="2"/>
      <c r="OP108" s="2"/>
      <c r="OQ108" s="2"/>
      <c r="OR108" s="2"/>
      <c r="OS108" s="2"/>
      <c r="OT108" s="2"/>
      <c r="OU108" s="2"/>
      <c r="OV108" s="2"/>
      <c r="OW108" s="2"/>
      <c r="OX108" s="2"/>
      <c r="OY108" s="2"/>
      <c r="OZ108" s="2"/>
      <c r="PA108" s="2"/>
      <c r="PB108" s="2"/>
      <c r="PC108" s="2"/>
      <c r="PD108" s="2"/>
      <c r="PE108" s="2"/>
      <c r="PF108" s="2"/>
      <c r="PG108" s="2"/>
      <c r="PH108" s="2"/>
      <c r="PI108" s="2"/>
      <c r="PJ108" s="2"/>
      <c r="PK108" s="2"/>
      <c r="PL108" s="2"/>
      <c r="PM108" s="2"/>
      <c r="PN108" s="2"/>
      <c r="PO108" s="2"/>
      <c r="PP108" s="2"/>
      <c r="PQ108" s="2"/>
      <c r="PR108" s="2"/>
      <c r="PS108" s="2"/>
      <c r="PT108" s="2"/>
      <c r="PU108" s="2"/>
      <c r="PV108" s="2"/>
      <c r="PW108" s="2"/>
      <c r="PX108" s="2"/>
      <c r="PY108" s="2"/>
      <c r="PZ108" s="2"/>
      <c r="QA108" s="2"/>
      <c r="QB108" s="2"/>
      <c r="QC108" s="2"/>
      <c r="QD108" s="2"/>
      <c r="QE108" s="2"/>
      <c r="QF108" s="2"/>
      <c r="QG108" s="2"/>
      <c r="QH108" s="2"/>
      <c r="QI108" s="2"/>
      <c r="QJ108" s="2"/>
      <c r="QK108" s="2"/>
      <c r="QL108" s="2"/>
      <c r="QM108" s="2"/>
      <c r="QN108" s="2"/>
      <c r="QO108" s="2"/>
      <c r="QP108" s="2"/>
      <c r="QQ108" s="2"/>
      <c r="QR108" s="2"/>
      <c r="QS108" s="2"/>
      <c r="QT108" s="2"/>
      <c r="QU108" s="2"/>
      <c r="QV108" s="2"/>
      <c r="QW108" s="2"/>
      <c r="QX108" s="2"/>
      <c r="QY108" s="2"/>
      <c r="QZ108" s="2"/>
      <c r="RA108" s="2"/>
      <c r="RB108" s="2"/>
      <c r="RC108" s="2"/>
      <c r="RD108" s="2"/>
      <c r="RE108" s="2"/>
      <c r="RF108" s="2"/>
      <c r="RG108" s="2"/>
      <c r="RH108" s="2"/>
      <c r="RI108" s="2"/>
      <c r="RJ108" s="2"/>
      <c r="RK108" s="2"/>
      <c r="RL108" s="2"/>
      <c r="RM108" s="2"/>
      <c r="RN108" s="2"/>
      <c r="RO108" s="2"/>
      <c r="RP108" s="2"/>
      <c r="RQ108" s="2"/>
      <c r="RR108" s="2"/>
      <c r="RS108" s="2"/>
      <c r="RT108" s="2"/>
      <c r="RU108" s="2"/>
      <c r="RV108" s="2"/>
      <c r="RW108" s="2"/>
      <c r="RX108" s="2"/>
      <c r="RY108" s="2"/>
      <c r="RZ108" s="2"/>
      <c r="SA108" s="2"/>
      <c r="SB108" s="2"/>
      <c r="SC108" s="2"/>
      <c r="SD108" s="2"/>
      <c r="SE108" s="2"/>
      <c r="SF108" s="2"/>
      <c r="SG108" s="2"/>
      <c r="SH108" s="2"/>
      <c r="SI108" s="2"/>
      <c r="SJ108" s="2"/>
      <c r="SK108" s="2"/>
      <c r="SL108" s="2"/>
      <c r="SM108" s="2"/>
      <c r="SN108" s="2"/>
      <c r="SO108" s="2"/>
      <c r="SP108" s="2"/>
      <c r="SQ108" s="2"/>
      <c r="SR108" s="2"/>
      <c r="SS108" s="2"/>
      <c r="ST108" s="2"/>
      <c r="SU108" s="2"/>
      <c r="SV108" s="2"/>
      <c r="SW108" s="2"/>
      <c r="SX108" s="2"/>
      <c r="SY108" s="2"/>
      <c r="SZ108" s="2"/>
      <c r="TA108" s="2"/>
      <c r="TB108" s="2"/>
      <c r="TC108" s="2"/>
      <c r="TD108" s="2"/>
      <c r="TE108" s="2"/>
      <c r="TF108" s="2"/>
      <c r="TG108" s="2"/>
      <c r="TH108" s="2"/>
      <c r="TI108" s="2"/>
      <c r="TJ108" s="2"/>
      <c r="TK108" s="2"/>
      <c r="TL108" s="2"/>
      <c r="TM108" s="2"/>
      <c r="TN108" s="2"/>
      <c r="TO108" s="2"/>
      <c r="TP108" s="2"/>
      <c r="TQ108" s="2"/>
      <c r="TR108" s="2"/>
      <c r="TS108" s="2"/>
      <c r="TT108" s="2"/>
      <c r="TU108" s="2"/>
      <c r="TV108" s="2"/>
      <c r="TW108" s="2"/>
      <c r="TX108" s="2"/>
      <c r="TY108" s="2"/>
      <c r="TZ108" s="2"/>
      <c r="UA108" s="2"/>
      <c r="UB108" s="2"/>
      <c r="UC108" s="2"/>
      <c r="UD108" s="2"/>
      <c r="UE108" s="2"/>
      <c r="UF108" s="2"/>
      <c r="UG108" s="2"/>
      <c r="UH108" s="2"/>
      <c r="UI108" s="2"/>
      <c r="UJ108" s="2"/>
      <c r="UK108" s="2"/>
      <c r="UL108" s="2"/>
      <c r="UM108" s="2"/>
      <c r="UN108" s="2"/>
      <c r="UO108" s="2"/>
      <c r="UP108" s="2"/>
      <c r="UQ108" s="2"/>
      <c r="UR108" s="2"/>
      <c r="US108" s="2"/>
      <c r="UT108" s="2"/>
      <c r="UU108" s="2"/>
      <c r="UV108" s="2"/>
      <c r="UW108" s="2"/>
      <c r="UX108" s="2"/>
      <c r="UY108" s="2"/>
      <c r="UZ108" s="2"/>
      <c r="VA108" s="2"/>
      <c r="VB108" s="2"/>
      <c r="VC108" s="2"/>
      <c r="VD108" s="2"/>
      <c r="VE108" s="2"/>
      <c r="VF108" s="2"/>
      <c r="VG108" s="2"/>
      <c r="VH108" s="2"/>
      <c r="VI108" s="2"/>
      <c r="VJ108" s="2"/>
      <c r="VK108" s="2"/>
      <c r="VL108" s="2"/>
      <c r="VM108" s="2"/>
      <c r="VN108" s="2"/>
      <c r="VO108" s="2"/>
      <c r="VP108" s="2"/>
      <c r="VQ108" s="2"/>
      <c r="VR108" s="2"/>
      <c r="VS108" s="2"/>
      <c r="VT108" s="2"/>
      <c r="VU108" s="2"/>
      <c r="VV108" s="2"/>
      <c r="VW108" s="2"/>
      <c r="VX108" s="2"/>
      <c r="VY108" s="2"/>
      <c r="VZ108" s="2"/>
      <c r="WA108" s="2"/>
      <c r="WB108" s="2"/>
      <c r="WC108" s="2"/>
      <c r="WD108" s="2"/>
      <c r="WE108" s="2"/>
      <c r="WF108" s="2"/>
      <c r="WG108" s="2"/>
      <c r="WH108" s="2"/>
      <c r="WI108" s="2"/>
      <c r="WJ108" s="2"/>
      <c r="WK108" s="2"/>
      <c r="WL108" s="2"/>
      <c r="WM108" s="2"/>
      <c r="WN108" s="2"/>
      <c r="WO108" s="2"/>
      <c r="WP108" s="2"/>
      <c r="WQ108" s="2"/>
      <c r="WR108" s="2"/>
      <c r="WS108" s="2"/>
      <c r="WT108" s="2"/>
      <c r="WU108" s="2"/>
      <c r="WV108" s="2"/>
      <c r="WW108" s="2"/>
      <c r="WX108" s="2"/>
      <c r="WY108" s="2"/>
      <c r="WZ108" s="2"/>
      <c r="XA108" s="2"/>
      <c r="XB108" s="2"/>
      <c r="XC108" s="2"/>
      <c r="XD108" s="2"/>
      <c r="XE108" s="2"/>
      <c r="XF108" s="2"/>
      <c r="XG108" s="2"/>
      <c r="XH108" s="2"/>
      <c r="XI108" s="2"/>
      <c r="XJ108" s="2"/>
      <c r="XK108" s="2"/>
      <c r="XL108" s="2"/>
      <c r="XM108" s="2"/>
      <c r="XN108" s="2"/>
      <c r="XO108" s="2"/>
      <c r="XP108" s="2"/>
      <c r="XQ108" s="2"/>
      <c r="XR108" s="2"/>
      <c r="XS108" s="2"/>
      <c r="XT108" s="2"/>
      <c r="XU108" s="2"/>
      <c r="XV108" s="2"/>
      <c r="XW108" s="2"/>
      <c r="XX108" s="2"/>
      <c r="XY108" s="2"/>
      <c r="XZ108" s="2"/>
      <c r="YA108" s="2"/>
      <c r="YB108" s="2"/>
      <c r="YC108" s="2"/>
      <c r="YD108" s="2"/>
      <c r="YE108" s="2"/>
      <c r="YF108" s="2"/>
      <c r="YG108" s="2"/>
      <c r="YH108" s="2"/>
      <c r="YI108" s="2"/>
      <c r="YJ108" s="2"/>
      <c r="YK108" s="2"/>
      <c r="YL108" s="2"/>
      <c r="YM108" s="2"/>
      <c r="YN108" s="2"/>
      <c r="YO108" s="2"/>
      <c r="YP108" s="2"/>
      <c r="YQ108" s="2"/>
      <c r="YR108" s="2"/>
      <c r="YS108" s="2"/>
      <c r="YT108" s="2"/>
      <c r="YU108" s="2"/>
      <c r="YV108" s="2"/>
      <c r="YW108" s="2"/>
      <c r="YX108" s="2"/>
      <c r="YY108" s="2"/>
      <c r="YZ108" s="2"/>
      <c r="ZA108" s="2"/>
      <c r="ZB108" s="2"/>
      <c r="ZC108" s="2"/>
      <c r="ZD108" s="2"/>
      <c r="ZE108" s="2"/>
      <c r="ZF108" s="2"/>
      <c r="ZG108" s="2"/>
      <c r="ZH108" s="2"/>
      <c r="ZI108" s="2"/>
      <c r="ZJ108" s="2"/>
      <c r="ZK108" s="2"/>
      <c r="ZL108" s="2"/>
      <c r="ZM108" s="2"/>
      <c r="ZN108" s="2"/>
      <c r="ZO108" s="2"/>
      <c r="ZP108" s="2"/>
      <c r="ZQ108" s="2"/>
      <c r="ZR108" s="2"/>
      <c r="ZS108" s="2"/>
      <c r="ZT108" s="2"/>
      <c r="ZU108" s="2"/>
      <c r="ZV108" s="2"/>
      <c r="ZW108" s="2"/>
      <c r="ZX108" s="2"/>
      <c r="ZY108" s="2"/>
      <c r="ZZ108" s="2"/>
      <c r="AAA108" s="2"/>
      <c r="AAB108" s="2"/>
      <c r="AAC108" s="2"/>
      <c r="AAD108" s="2"/>
      <c r="AAE108" s="2"/>
      <c r="AAF108" s="2"/>
      <c r="AAG108" s="2"/>
      <c r="AAH108" s="2"/>
      <c r="AAI108" s="2"/>
      <c r="AAJ108" s="2"/>
      <c r="AAK108" s="2"/>
      <c r="AAL108" s="2"/>
      <c r="AAM108" s="2"/>
      <c r="AAN108" s="2"/>
      <c r="AAO108" s="2"/>
      <c r="AAP108" s="2"/>
      <c r="AAQ108" s="2"/>
      <c r="AAR108" s="2"/>
      <c r="AAS108" s="2"/>
      <c r="AAT108" s="2"/>
      <c r="AAU108" s="2"/>
      <c r="AAV108" s="2"/>
      <c r="AAW108" s="2"/>
      <c r="AAX108" s="2"/>
      <c r="AAY108" s="2"/>
      <c r="AAZ108" s="2"/>
      <c r="ABA108" s="2"/>
      <c r="ABB108" s="2"/>
      <c r="ABC108" s="2"/>
      <c r="ABD108" s="2"/>
      <c r="ABE108" s="2"/>
      <c r="ABF108" s="2"/>
      <c r="ABG108" s="2"/>
      <c r="ABH108" s="2"/>
      <c r="ABI108" s="2"/>
      <c r="ABJ108" s="2"/>
      <c r="ABK108" s="2"/>
      <c r="ABL108" s="2"/>
      <c r="ABM108" s="2"/>
      <c r="ABN108" s="2"/>
      <c r="ABO108" s="2"/>
      <c r="ABP108" s="2"/>
      <c r="ABQ108" s="2"/>
      <c r="ABR108" s="2"/>
      <c r="ABS108" s="2"/>
      <c r="ABT108" s="2"/>
      <c r="ABU108" s="2"/>
      <c r="ABV108" s="2"/>
      <c r="ABW108" s="2"/>
      <c r="ABX108" s="2"/>
      <c r="ABY108" s="2"/>
      <c r="ABZ108" s="2"/>
      <c r="ACA108" s="2"/>
      <c r="ACB108" s="2"/>
      <c r="ACC108" s="2"/>
      <c r="ACD108" s="2"/>
      <c r="ACE108" s="2"/>
      <c r="ACF108" s="2"/>
      <c r="ACG108" s="2"/>
      <c r="ACH108" s="2"/>
      <c r="ACI108" s="2"/>
      <c r="ACJ108" s="2"/>
      <c r="ACK108" s="2"/>
      <c r="ACL108" s="2"/>
      <c r="ACM108" s="2"/>
      <c r="ACN108" s="2"/>
      <c r="ACO108" s="2"/>
      <c r="ACP108" s="2"/>
      <c r="ACQ108" s="2"/>
      <c r="ACR108" s="2"/>
      <c r="ACS108" s="2"/>
      <c r="ACT108" s="2"/>
      <c r="ACU108" s="2"/>
      <c r="ACV108" s="2"/>
      <c r="ACW108" s="2"/>
      <c r="ACX108" s="2"/>
      <c r="ACY108" s="2"/>
      <c r="ACZ108" s="2"/>
      <c r="ADA108" s="2"/>
      <c r="ADB108" s="2"/>
      <c r="ADC108" s="2"/>
      <c r="ADD108" s="2"/>
      <c r="ADE108" s="2"/>
      <c r="ADF108" s="2"/>
      <c r="ADG108" s="2"/>
      <c r="ADH108" s="2"/>
      <c r="ADI108" s="2"/>
      <c r="ADJ108" s="2"/>
      <c r="ADK108" s="2"/>
      <c r="ADL108" s="2"/>
      <c r="ADM108" s="2"/>
      <c r="ADN108" s="2"/>
      <c r="ADO108" s="2"/>
      <c r="ADP108" s="2"/>
      <c r="ADQ108" s="2"/>
      <c r="ADR108" s="2"/>
      <c r="ADS108" s="2"/>
      <c r="ADT108" s="2"/>
      <c r="ADU108" s="2"/>
      <c r="ADV108" s="2"/>
      <c r="ADW108" s="2"/>
      <c r="ADX108" s="2"/>
      <c r="ADY108" s="2"/>
      <c r="ADZ108" s="2"/>
      <c r="AEA108" s="2"/>
      <c r="AEB108" s="2"/>
      <c r="AEC108" s="2"/>
      <c r="AED108" s="2"/>
      <c r="AEE108" s="2"/>
      <c r="AEF108" s="2"/>
      <c r="AEG108" s="2"/>
      <c r="AEH108" s="2"/>
      <c r="AEI108" s="2"/>
      <c r="AEJ108" s="2"/>
      <c r="AEK108" s="2"/>
      <c r="AEL108" s="2"/>
      <c r="AEM108" s="2"/>
      <c r="AEN108" s="2"/>
      <c r="AEO108" s="2"/>
      <c r="AEP108" s="2"/>
      <c r="AEQ108" s="2"/>
      <c r="AER108" s="2"/>
      <c r="AES108" s="2"/>
      <c r="AET108" s="2"/>
      <c r="AEU108" s="2"/>
      <c r="AEV108" s="2"/>
      <c r="AEW108" s="2"/>
      <c r="AEX108" s="2"/>
      <c r="AEY108" s="2"/>
      <c r="AEZ108" s="2"/>
      <c r="AFA108" s="2"/>
      <c r="AFB108" s="2"/>
      <c r="AFC108" s="2"/>
      <c r="AFD108" s="2"/>
      <c r="AFE108" s="2"/>
      <c r="AFF108" s="2"/>
      <c r="AFG108" s="2"/>
      <c r="AFH108" s="2"/>
      <c r="AFI108" s="2"/>
      <c r="AFJ108" s="2"/>
      <c r="AFK108" s="2"/>
      <c r="AFL108" s="2"/>
      <c r="AFM108" s="2"/>
      <c r="AFN108" s="2"/>
      <c r="AFO108" s="2"/>
      <c r="AFP108" s="2"/>
      <c r="AFQ108" s="2"/>
      <c r="AFR108" s="2"/>
      <c r="AFS108" s="2"/>
      <c r="AFT108" s="2"/>
      <c r="AFU108" s="2"/>
      <c r="AFV108" s="2"/>
      <c r="AFW108" s="2"/>
      <c r="AFX108" s="2"/>
      <c r="AFY108" s="2"/>
      <c r="AFZ108" s="2"/>
      <c r="AGA108" s="2"/>
      <c r="AGB108" s="2"/>
      <c r="AGC108" s="2"/>
      <c r="AGD108" s="2"/>
      <c r="AGE108" s="2"/>
      <c r="AGF108" s="2"/>
      <c r="AGG108" s="2"/>
      <c r="AGH108" s="2"/>
      <c r="AGI108" s="2"/>
      <c r="AGJ108" s="2"/>
      <c r="AGK108" s="2"/>
      <c r="AGL108" s="2"/>
      <c r="AGM108" s="2"/>
      <c r="AGN108" s="2"/>
      <c r="AGO108" s="2"/>
      <c r="AGP108" s="2"/>
      <c r="AGQ108" s="2"/>
      <c r="AGR108" s="2"/>
      <c r="AGS108" s="2"/>
      <c r="AGT108" s="2"/>
      <c r="AGU108" s="2"/>
      <c r="AGV108" s="2"/>
      <c r="AGW108" s="2"/>
      <c r="AGX108" s="2"/>
      <c r="AGY108" s="2"/>
      <c r="AGZ108" s="2"/>
      <c r="AHA108" s="2"/>
      <c r="AHB108" s="2"/>
      <c r="AHC108" s="2"/>
      <c r="AHD108" s="2"/>
      <c r="AHE108" s="2"/>
      <c r="AHF108" s="2"/>
      <c r="AHG108" s="2"/>
      <c r="AHH108" s="2"/>
      <c r="AHI108" s="2"/>
      <c r="AHJ108" s="2"/>
      <c r="AHK108" s="2"/>
      <c r="AHL108" s="2"/>
      <c r="AHM108" s="2"/>
      <c r="AHN108" s="2"/>
      <c r="AHO108" s="2"/>
      <c r="AHP108" s="2"/>
      <c r="AHQ108" s="2"/>
      <c r="AHR108" s="2"/>
      <c r="AHS108" s="2"/>
      <c r="AHT108" s="2"/>
      <c r="AHU108" s="2"/>
      <c r="AHV108" s="2"/>
      <c r="AHW108" s="2"/>
      <c r="AHX108" s="2"/>
      <c r="AHY108" s="2"/>
      <c r="AHZ108" s="2"/>
      <c r="AIA108" s="2"/>
      <c r="AIB108" s="2"/>
      <c r="AIC108" s="2"/>
      <c r="AID108" s="2"/>
      <c r="AIE108" s="2"/>
      <c r="AIF108" s="2"/>
      <c r="AIG108" s="2"/>
      <c r="AIH108" s="2"/>
      <c r="AII108" s="2"/>
      <c r="AIJ108" s="2"/>
      <c r="AIK108" s="2"/>
      <c r="AIL108" s="2"/>
      <c r="AIM108" s="2"/>
      <c r="AIN108" s="2"/>
      <c r="AIO108" s="2"/>
      <c r="AIP108" s="2"/>
      <c r="AIQ108" s="2"/>
      <c r="AIR108" s="2"/>
      <c r="AIS108" s="2"/>
      <c r="AIT108" s="2"/>
      <c r="AIU108" s="2"/>
      <c r="AIV108" s="2"/>
      <c r="AIW108" s="2"/>
      <c r="AIX108" s="2"/>
      <c r="AIY108" s="2"/>
      <c r="AIZ108" s="2"/>
      <c r="AJA108" s="2"/>
      <c r="AJB108" s="2"/>
      <c r="AJC108" s="2"/>
      <c r="AJD108" s="2"/>
      <c r="AJE108" s="2"/>
      <c r="AJF108" s="2"/>
      <c r="AJG108" s="2"/>
      <c r="AJH108" s="2"/>
      <c r="AJI108" s="2"/>
      <c r="AJJ108" s="2"/>
      <c r="AJK108" s="2"/>
      <c r="AJL108" s="2"/>
      <c r="AJM108" s="2"/>
      <c r="AJN108" s="2"/>
      <c r="AJO108" s="2"/>
      <c r="AJP108" s="2"/>
      <c r="AJQ108" s="2"/>
      <c r="AJR108" s="2"/>
      <c r="AJS108" s="2"/>
      <c r="AJT108" s="2"/>
      <c r="AJU108" s="2"/>
      <c r="AJV108" s="2"/>
      <c r="AJW108" s="2"/>
      <c r="AJX108" s="2"/>
      <c r="AJY108" s="2"/>
      <c r="AJZ108" s="2"/>
      <c r="AKA108" s="2"/>
      <c r="AKB108" s="2"/>
      <c r="AKC108" s="2"/>
      <c r="AKD108" s="2"/>
      <c r="AKE108" s="2"/>
      <c r="AKF108" s="2"/>
      <c r="AKG108" s="2"/>
      <c r="AKH108" s="2"/>
      <c r="AKI108" s="2"/>
      <c r="AKJ108" s="2"/>
      <c r="AKK108" s="2"/>
      <c r="AKL108" s="2"/>
      <c r="AKM108" s="2"/>
      <c r="AKN108" s="2"/>
      <c r="AKO108" s="2"/>
      <c r="AKP108" s="2"/>
      <c r="AKQ108" s="2"/>
      <c r="AKR108" s="2"/>
      <c r="AKS108" s="2"/>
      <c r="AKT108" s="2"/>
      <c r="AKU108" s="2"/>
      <c r="AKV108" s="2"/>
      <c r="AKW108" s="2"/>
      <c r="AKX108" s="2"/>
      <c r="AKY108" s="2"/>
      <c r="AKZ108" s="2"/>
      <c r="ALA108" s="2"/>
      <c r="ALB108" s="2"/>
      <c r="ALC108" s="2"/>
      <c r="ALD108" s="2"/>
      <c r="ALE108" s="2"/>
      <c r="ALF108" s="2"/>
      <c r="ALG108" s="2"/>
      <c r="ALH108" s="2"/>
      <c r="ALI108" s="2"/>
      <c r="ALJ108" s="2"/>
      <c r="ALK108" s="2"/>
      <c r="ALL108" s="2"/>
      <c r="ALM108" s="2"/>
      <c r="ALN108" s="2"/>
      <c r="ALO108" s="2"/>
      <c r="ALP108" s="2"/>
      <c r="ALQ108" s="2"/>
      <c r="ALR108" s="2"/>
      <c r="ALS108" s="2"/>
      <c r="ALT108" s="2"/>
      <c r="ALU108" s="2"/>
      <c r="ALV108" s="2"/>
      <c r="ALW108" s="2"/>
      <c r="ALX108" s="2"/>
      <c r="ALY108" s="2"/>
      <c r="ALZ108" s="2"/>
      <c r="AMA108" s="2"/>
      <c r="AMB108" s="2"/>
      <c r="AMC108" s="2"/>
      <c r="AMD108" s="2"/>
      <c r="AME108" s="2"/>
      <c r="AMF108" s="2"/>
      <c r="AMG108" s="2"/>
      <c r="AMH108" s="2"/>
      <c r="AMI108" s="2"/>
      <c r="AMJ108" s="2"/>
    </row>
    <row r="109" spans="1:1024" hidden="1">
      <c r="A109" s="27"/>
      <c r="B109" s="32"/>
      <c r="C109" s="32"/>
      <c r="D109" s="27"/>
      <c r="E109" s="27"/>
      <c r="F109" s="27"/>
      <c r="G109" s="27"/>
    </row>
    <row r="110" spans="1:1024" hidden="1">
      <c r="A110" s="27"/>
      <c r="B110" s="32"/>
      <c r="C110" s="32"/>
      <c r="D110" s="27"/>
      <c r="E110" s="27"/>
      <c r="F110" s="27"/>
      <c r="G110" s="27"/>
    </row>
    <row r="111" spans="1:1024" ht="42" customHeight="1">
      <c r="A111" s="27"/>
      <c r="B111" s="32"/>
      <c r="C111" s="32"/>
      <c r="D111" s="27"/>
      <c r="E111" s="27"/>
      <c r="F111" s="27"/>
      <c r="G111" s="27"/>
    </row>
    <row r="112" spans="1:1024" ht="134.25" hidden="1" customHeight="1">
      <c r="A112" s="27"/>
      <c r="B112" s="33" t="s">
        <v>122</v>
      </c>
      <c r="C112" s="32"/>
      <c r="D112" s="27"/>
      <c r="F112" s="3" t="s">
        <v>149</v>
      </c>
      <c r="G112" s="27"/>
    </row>
    <row r="113" spans="1:8" ht="20.25" hidden="1" customHeight="1">
      <c r="A113" s="3" t="s">
        <v>122</v>
      </c>
      <c r="B113" s="2"/>
      <c r="C113" s="33"/>
      <c r="E113" s="3" t="s">
        <v>123</v>
      </c>
      <c r="G113" s="27"/>
    </row>
    <row r="114" spans="1:8" ht="17.25" hidden="1" customHeight="1">
      <c r="A114" s="34" t="s">
        <v>124</v>
      </c>
      <c r="B114" s="35"/>
      <c r="C114" s="2"/>
      <c r="E114" s="34" t="s">
        <v>125</v>
      </c>
    </row>
    <row r="115" spans="1:8" s="2" customFormat="1" hidden="1">
      <c r="A115" s="27"/>
      <c r="B115" s="35" t="s">
        <v>150</v>
      </c>
      <c r="C115" s="35"/>
      <c r="D115" s="27"/>
      <c r="E115" s="34" t="s">
        <v>151</v>
      </c>
      <c r="F115" s="27"/>
      <c r="G115" s="27"/>
      <c r="H115" s="1"/>
    </row>
    <row r="116" spans="1:8" hidden="1">
      <c r="A116" s="27"/>
      <c r="B116" s="32"/>
      <c r="C116" s="35"/>
      <c r="D116" s="27"/>
      <c r="E116" s="27"/>
      <c r="F116" s="27"/>
      <c r="G116" s="27"/>
    </row>
    <row r="117" spans="1:8" hidden="1">
      <c r="A117" s="27"/>
      <c r="B117" s="32"/>
      <c r="C117" s="32"/>
      <c r="D117" s="27"/>
      <c r="E117" s="27"/>
      <c r="F117" s="27"/>
      <c r="G117" s="27"/>
    </row>
    <row r="118" spans="1:8" hidden="1">
      <c r="A118" s="313" t="s">
        <v>128</v>
      </c>
      <c r="B118" s="313"/>
      <c r="C118" s="32"/>
      <c r="D118" s="27"/>
      <c r="E118" s="36"/>
      <c r="F118" s="36" t="s">
        <v>127</v>
      </c>
      <c r="G118" s="27"/>
    </row>
    <row r="119" spans="1:8" hidden="1">
      <c r="A119" s="27"/>
      <c r="B119" s="32"/>
      <c r="C119" s="27"/>
      <c r="D119" s="27"/>
      <c r="E119" s="27"/>
      <c r="F119" s="27"/>
      <c r="G119" s="27"/>
    </row>
    <row r="120" spans="1:8" hidden="1">
      <c r="A120" s="27"/>
      <c r="B120" s="32"/>
      <c r="C120" s="32"/>
      <c r="D120" s="27"/>
      <c r="E120" s="27"/>
      <c r="F120" s="27"/>
      <c r="G120" s="27"/>
    </row>
    <row r="121" spans="1:8">
      <c r="A121" s="27"/>
      <c r="B121" s="32"/>
      <c r="C121" s="32"/>
      <c r="D121" s="27"/>
      <c r="E121" s="27"/>
      <c r="F121" s="27"/>
      <c r="G121" s="27"/>
    </row>
    <row r="122" spans="1:8">
      <c r="A122" s="34" t="s">
        <v>126</v>
      </c>
      <c r="B122" s="35"/>
      <c r="C122" s="32"/>
      <c r="D122" s="27"/>
      <c r="E122" s="27" t="s">
        <v>127</v>
      </c>
      <c r="F122" s="27"/>
      <c r="G122" s="27"/>
    </row>
    <row r="123" spans="1:8">
      <c r="A123" s="27"/>
      <c r="B123" s="32"/>
      <c r="C123" s="32"/>
      <c r="D123" s="27"/>
      <c r="E123" s="27"/>
      <c r="F123" s="27"/>
      <c r="G123" s="27"/>
    </row>
    <row r="124" spans="1:8">
      <c r="A124" s="27"/>
      <c r="B124" s="32"/>
      <c r="C124" s="32"/>
      <c r="D124" s="27"/>
      <c r="E124" s="27"/>
      <c r="F124" s="27"/>
      <c r="G124" s="27"/>
    </row>
    <row r="125" spans="1:8">
      <c r="A125" s="27"/>
      <c r="B125" s="32"/>
      <c r="C125" s="32"/>
      <c r="D125" s="27"/>
      <c r="E125" s="27"/>
      <c r="F125" s="27"/>
      <c r="G125" s="27"/>
    </row>
    <row r="126" spans="1:8">
      <c r="A126" s="27"/>
      <c r="B126" s="32"/>
      <c r="C126" s="32"/>
      <c r="D126" s="27"/>
      <c r="E126" s="27"/>
      <c r="F126" s="27"/>
      <c r="G126" s="27"/>
    </row>
    <row r="127" spans="1:8">
      <c r="A127" s="27"/>
      <c r="B127" s="32"/>
      <c r="C127" s="32"/>
      <c r="D127" s="27"/>
      <c r="E127" s="27"/>
      <c r="F127" s="27"/>
      <c r="G127" s="27"/>
    </row>
    <row r="128" spans="1:8">
      <c r="A128" s="27"/>
      <c r="B128" s="32"/>
      <c r="C128" s="32"/>
      <c r="D128" s="27"/>
      <c r="E128" s="27"/>
      <c r="F128" s="27"/>
      <c r="G128" s="27"/>
    </row>
    <row r="129" spans="1:7">
      <c r="A129" s="27"/>
      <c r="B129" s="32"/>
      <c r="C129" s="32"/>
      <c r="D129" s="27"/>
      <c r="E129" s="27"/>
      <c r="F129" s="27"/>
      <c r="G129" s="27"/>
    </row>
    <row r="130" spans="1:7">
      <c r="A130" s="27"/>
      <c r="B130" s="32"/>
      <c r="C130" s="32"/>
      <c r="D130" s="27"/>
      <c r="E130" s="27"/>
      <c r="F130" s="27"/>
      <c r="G130" s="27"/>
    </row>
    <row r="131" spans="1:7">
      <c r="A131" s="27"/>
      <c r="B131" s="32"/>
      <c r="C131" s="32"/>
      <c r="D131" s="27"/>
      <c r="E131" s="27"/>
      <c r="F131" s="27"/>
      <c r="G131" s="27"/>
    </row>
    <row r="132" spans="1:7">
      <c r="A132" s="27"/>
      <c r="B132" s="32"/>
      <c r="C132" s="32"/>
      <c r="D132" s="27"/>
      <c r="E132" s="27"/>
      <c r="F132" s="27"/>
      <c r="G132" s="27"/>
    </row>
    <row r="133" spans="1:7">
      <c r="A133" s="27"/>
      <c r="B133" s="32"/>
      <c r="C133" s="32"/>
      <c r="D133" s="27"/>
      <c r="E133" s="27"/>
      <c r="F133" s="27"/>
      <c r="G133" s="27"/>
    </row>
    <row r="134" spans="1:7">
      <c r="A134" s="27"/>
      <c r="B134" s="32"/>
      <c r="C134" s="32"/>
      <c r="D134" s="27"/>
      <c r="E134" s="27"/>
      <c r="F134" s="27"/>
      <c r="G134" s="27"/>
    </row>
    <row r="135" spans="1:7">
      <c r="A135" s="27"/>
      <c r="B135" s="32"/>
      <c r="C135" s="32"/>
      <c r="D135" s="27"/>
      <c r="E135" s="27"/>
      <c r="F135" s="27"/>
      <c r="G135" s="27"/>
    </row>
    <row r="136" spans="1:7">
      <c r="A136" s="27"/>
      <c r="B136" s="32"/>
      <c r="C136" s="32"/>
      <c r="D136" s="27"/>
      <c r="E136" s="27"/>
      <c r="F136" s="27"/>
      <c r="G136" s="27"/>
    </row>
    <row r="137" spans="1:7">
      <c r="A137" s="27"/>
      <c r="B137" s="32"/>
      <c r="C137" s="32"/>
      <c r="D137" s="27"/>
      <c r="E137" s="27"/>
      <c r="F137" s="27"/>
      <c r="G137" s="27"/>
    </row>
    <row r="138" spans="1:7">
      <c r="A138" s="27"/>
      <c r="B138" s="32"/>
      <c r="C138" s="32"/>
      <c r="D138" s="27"/>
      <c r="E138" s="27"/>
      <c r="F138" s="27"/>
      <c r="G138" s="27"/>
    </row>
    <row r="139" spans="1:7">
      <c r="A139" s="27"/>
      <c r="B139" s="32"/>
      <c r="C139" s="32"/>
      <c r="D139" s="27"/>
      <c r="E139" s="27"/>
      <c r="F139" s="27"/>
      <c r="G139" s="27"/>
    </row>
    <row r="140" spans="1:7">
      <c r="A140" s="27"/>
      <c r="B140" s="32"/>
      <c r="C140" s="32"/>
      <c r="D140" s="27"/>
      <c r="E140" s="27"/>
      <c r="F140" s="27"/>
      <c r="G140" s="27"/>
    </row>
    <row r="141" spans="1:7">
      <c r="A141" s="27"/>
      <c r="B141" s="32"/>
      <c r="C141" s="32"/>
      <c r="D141" s="27"/>
      <c r="E141" s="27"/>
      <c r="F141" s="27"/>
      <c r="G141" s="27"/>
    </row>
    <row r="142" spans="1:7">
      <c r="A142" s="27"/>
      <c r="B142" s="32"/>
      <c r="C142" s="32"/>
      <c r="D142" s="27"/>
      <c r="E142" s="27"/>
      <c r="F142" s="27"/>
      <c r="G142" s="27"/>
    </row>
    <row r="143" spans="1:7">
      <c r="A143" s="27"/>
      <c r="B143" s="32"/>
      <c r="C143" s="32"/>
      <c r="D143" s="27"/>
      <c r="E143" s="27"/>
      <c r="F143" s="27"/>
      <c r="G143" s="27"/>
    </row>
    <row r="144" spans="1:7">
      <c r="A144" s="27"/>
      <c r="B144" s="32"/>
      <c r="C144" s="32"/>
      <c r="D144" s="27"/>
      <c r="E144" s="27"/>
      <c r="F144" s="27"/>
      <c r="G144" s="27"/>
    </row>
    <row r="145" spans="1:7">
      <c r="A145" s="27"/>
      <c r="B145" s="32"/>
      <c r="C145" s="32"/>
      <c r="D145" s="27"/>
      <c r="E145" s="27"/>
      <c r="F145" s="27"/>
      <c r="G145" s="27"/>
    </row>
    <row r="146" spans="1:7">
      <c r="A146" s="27"/>
      <c r="B146" s="32"/>
      <c r="C146" s="32"/>
      <c r="D146" s="27"/>
      <c r="E146" s="27"/>
      <c r="F146" s="27"/>
      <c r="G146" s="27"/>
    </row>
    <row r="147" spans="1:7">
      <c r="A147" s="27"/>
      <c r="B147" s="32"/>
      <c r="C147" s="32"/>
      <c r="D147" s="27"/>
      <c r="E147" s="27"/>
      <c r="F147" s="27"/>
      <c r="G147" s="27"/>
    </row>
    <row r="148" spans="1:7">
      <c r="A148" s="27"/>
      <c r="B148" s="32"/>
      <c r="C148" s="32"/>
      <c r="D148" s="27"/>
      <c r="E148" s="27"/>
      <c r="F148" s="27"/>
      <c r="G148" s="27"/>
    </row>
    <row r="149" spans="1:7">
      <c r="A149" s="27"/>
      <c r="B149" s="32"/>
      <c r="C149" s="32"/>
      <c r="D149" s="27"/>
      <c r="E149" s="27"/>
      <c r="F149" s="27"/>
      <c r="G149" s="27"/>
    </row>
    <row r="150" spans="1:7">
      <c r="A150" s="27"/>
      <c r="B150" s="32"/>
      <c r="C150" s="32"/>
      <c r="D150" s="27"/>
      <c r="E150" s="27"/>
      <c r="F150" s="27"/>
      <c r="G150" s="27"/>
    </row>
    <row r="151" spans="1:7">
      <c r="A151" s="27"/>
      <c r="B151" s="32"/>
      <c r="C151" s="32"/>
      <c r="D151" s="27"/>
      <c r="E151" s="27"/>
      <c r="F151" s="27"/>
      <c r="G151" s="27"/>
    </row>
    <row r="152" spans="1:7">
      <c r="A152" s="27"/>
      <c r="B152" s="32"/>
      <c r="C152" s="32"/>
      <c r="D152" s="27"/>
      <c r="E152" s="27"/>
      <c r="F152" s="27"/>
      <c r="G152" s="27"/>
    </row>
    <row r="153" spans="1:7">
      <c r="A153" s="27"/>
      <c r="B153" s="32"/>
      <c r="C153" s="32"/>
      <c r="D153" s="27"/>
      <c r="E153" s="27"/>
      <c r="F153" s="27"/>
      <c r="G153" s="27"/>
    </row>
    <row r="154" spans="1:7">
      <c r="A154" s="27"/>
      <c r="B154" s="32"/>
      <c r="C154" s="32"/>
      <c r="D154" s="27"/>
      <c r="E154" s="27"/>
      <c r="F154" s="27"/>
      <c r="G154" s="27"/>
    </row>
    <row r="155" spans="1:7">
      <c r="A155" s="27"/>
      <c r="B155" s="32"/>
      <c r="C155" s="32"/>
      <c r="D155" s="27"/>
      <c r="E155" s="27"/>
      <c r="F155" s="27"/>
      <c r="G155" s="27"/>
    </row>
    <row r="156" spans="1:7">
      <c r="A156" s="27"/>
      <c r="B156" s="32"/>
      <c r="C156" s="32"/>
      <c r="D156" s="27"/>
      <c r="E156" s="27"/>
      <c r="F156" s="27"/>
      <c r="G156" s="27"/>
    </row>
    <row r="157" spans="1:7">
      <c r="A157" s="27"/>
      <c r="B157" s="32"/>
      <c r="C157" s="32"/>
      <c r="D157" s="27"/>
      <c r="E157" s="27"/>
      <c r="F157" s="27"/>
      <c r="G157" s="27"/>
    </row>
    <row r="158" spans="1:7">
      <c r="A158" s="27"/>
      <c r="B158" s="32"/>
      <c r="C158" s="32"/>
      <c r="D158" s="27"/>
      <c r="E158" s="27"/>
      <c r="F158" s="27"/>
      <c r="G158" s="27"/>
    </row>
    <row r="159" spans="1:7">
      <c r="A159" s="27"/>
      <c r="B159" s="32"/>
      <c r="C159" s="32"/>
      <c r="D159" s="27"/>
      <c r="E159" s="27"/>
      <c r="F159" s="27"/>
      <c r="G159" s="27"/>
    </row>
    <row r="160" spans="1:7">
      <c r="A160" s="27"/>
      <c r="B160" s="32"/>
      <c r="C160" s="32"/>
      <c r="D160" s="27"/>
      <c r="E160" s="27"/>
      <c r="F160" s="27"/>
      <c r="G160" s="27"/>
    </row>
    <row r="161" spans="1:7">
      <c r="A161" s="27"/>
      <c r="B161" s="32"/>
      <c r="C161" s="32"/>
      <c r="D161" s="27"/>
      <c r="E161" s="27"/>
      <c r="F161" s="27"/>
      <c r="G161" s="27"/>
    </row>
    <row r="162" spans="1:7">
      <c r="A162" s="27"/>
      <c r="B162" s="32"/>
      <c r="C162" s="32"/>
      <c r="D162" s="27"/>
      <c r="E162" s="27"/>
      <c r="F162" s="27"/>
      <c r="G162" s="27"/>
    </row>
    <row r="163" spans="1:7">
      <c r="A163" s="27"/>
      <c r="B163" s="32"/>
      <c r="C163" s="32"/>
      <c r="D163" s="27"/>
      <c r="E163" s="27"/>
      <c r="F163" s="27"/>
      <c r="G163" s="27"/>
    </row>
    <row r="164" spans="1:7">
      <c r="A164" s="27"/>
      <c r="B164" s="32"/>
      <c r="C164" s="32"/>
      <c r="D164" s="27"/>
      <c r="E164" s="27"/>
      <c r="F164" s="27"/>
      <c r="G164" s="27"/>
    </row>
    <row r="165" spans="1:7">
      <c r="A165" s="27"/>
      <c r="B165" s="32"/>
      <c r="C165" s="32"/>
      <c r="D165" s="27"/>
      <c r="E165" s="27"/>
      <c r="F165" s="27"/>
      <c r="G165" s="27"/>
    </row>
    <row r="166" spans="1:7">
      <c r="A166" s="27"/>
      <c r="B166" s="32"/>
      <c r="C166" s="32"/>
      <c r="D166" s="27"/>
      <c r="E166" s="27"/>
      <c r="F166" s="27"/>
      <c r="G166" s="27"/>
    </row>
    <row r="167" spans="1:7">
      <c r="A167" s="27"/>
      <c r="B167" s="32"/>
      <c r="C167" s="32"/>
      <c r="D167" s="27"/>
      <c r="E167" s="27"/>
      <c r="F167" s="27"/>
      <c r="G167" s="27"/>
    </row>
    <row r="168" spans="1:7">
      <c r="A168" s="27"/>
      <c r="B168" s="32"/>
      <c r="C168" s="32"/>
      <c r="D168" s="27"/>
      <c r="E168" s="27"/>
      <c r="F168" s="27"/>
      <c r="G168" s="27"/>
    </row>
    <row r="169" spans="1:7">
      <c r="A169" s="27"/>
      <c r="B169" s="32"/>
      <c r="C169" s="32"/>
      <c r="D169" s="27"/>
      <c r="E169" s="27"/>
      <c r="F169" s="27"/>
      <c r="G169" s="27"/>
    </row>
    <row r="170" spans="1:7">
      <c r="A170" s="27"/>
      <c r="B170" s="32"/>
      <c r="C170" s="32"/>
      <c r="D170" s="27"/>
      <c r="E170" s="27"/>
      <c r="F170" s="27"/>
      <c r="G170" s="27"/>
    </row>
    <row r="171" spans="1:7">
      <c r="A171" s="27"/>
      <c r="B171" s="32"/>
      <c r="C171" s="32"/>
      <c r="D171" s="27"/>
      <c r="E171" s="27"/>
      <c r="F171" s="27"/>
      <c r="G171" s="27"/>
    </row>
    <row r="172" spans="1:7">
      <c r="A172" s="27"/>
      <c r="B172" s="32"/>
      <c r="C172" s="32"/>
      <c r="D172" s="27"/>
      <c r="E172" s="27"/>
      <c r="F172" s="27"/>
      <c r="G172" s="27"/>
    </row>
    <row r="173" spans="1:7">
      <c r="A173" s="27"/>
      <c r="B173" s="32"/>
      <c r="C173" s="32"/>
      <c r="D173" s="27"/>
      <c r="E173" s="27"/>
      <c r="F173" s="27"/>
      <c r="G173" s="27"/>
    </row>
    <row r="174" spans="1:7">
      <c r="A174" s="27"/>
      <c r="B174" s="32"/>
      <c r="C174" s="32"/>
      <c r="D174" s="27"/>
      <c r="E174" s="27"/>
      <c r="F174" s="27"/>
      <c r="G174" s="27"/>
    </row>
    <row r="175" spans="1:7">
      <c r="A175" s="27"/>
      <c r="B175" s="32"/>
      <c r="C175" s="32"/>
      <c r="D175" s="27"/>
      <c r="E175" s="27"/>
      <c r="F175" s="27"/>
      <c r="G175" s="27"/>
    </row>
    <row r="176" spans="1:7">
      <c r="A176" s="27"/>
      <c r="B176" s="32"/>
      <c r="C176" s="32"/>
      <c r="D176" s="27"/>
      <c r="E176" s="27"/>
      <c r="F176" s="27"/>
      <c r="G176" s="27"/>
    </row>
    <row r="177" spans="1:7">
      <c r="A177" s="27"/>
      <c r="B177" s="32"/>
      <c r="C177" s="32"/>
      <c r="D177" s="27"/>
      <c r="E177" s="27"/>
      <c r="F177" s="27"/>
      <c r="G177" s="27"/>
    </row>
    <row r="178" spans="1:7">
      <c r="A178" s="27"/>
      <c r="B178" s="32"/>
      <c r="C178" s="32"/>
      <c r="D178" s="27"/>
      <c r="E178" s="27"/>
      <c r="F178" s="27"/>
      <c r="G178" s="27"/>
    </row>
    <row r="179" spans="1:7">
      <c r="A179" s="27"/>
      <c r="B179" s="32"/>
      <c r="C179" s="32"/>
      <c r="D179" s="27"/>
      <c r="E179" s="27"/>
      <c r="F179" s="27"/>
      <c r="G179" s="27"/>
    </row>
    <row r="180" spans="1:7">
      <c r="A180" s="27"/>
      <c r="B180" s="32"/>
      <c r="C180" s="32"/>
      <c r="D180" s="27"/>
      <c r="E180" s="27"/>
      <c r="F180" s="27"/>
      <c r="G180" s="27"/>
    </row>
    <row r="181" spans="1:7">
      <c r="A181" s="27"/>
      <c r="B181" s="32"/>
      <c r="C181" s="32"/>
      <c r="D181" s="27"/>
      <c r="E181" s="27"/>
      <c r="F181" s="27"/>
      <c r="G181" s="27"/>
    </row>
    <row r="182" spans="1:7">
      <c r="A182" s="27"/>
      <c r="B182" s="32"/>
      <c r="C182" s="32"/>
      <c r="D182" s="27"/>
      <c r="E182" s="27"/>
      <c r="F182" s="27"/>
      <c r="G182" s="27"/>
    </row>
    <row r="183" spans="1:7">
      <c r="A183" s="27"/>
      <c r="B183" s="32"/>
      <c r="C183" s="32"/>
      <c r="D183" s="27"/>
      <c r="E183" s="27"/>
      <c r="F183" s="27"/>
      <c r="G183" s="27"/>
    </row>
    <row r="184" spans="1:7">
      <c r="A184" s="27"/>
      <c r="B184" s="32"/>
      <c r="C184" s="32"/>
      <c r="D184" s="27"/>
      <c r="E184" s="27"/>
      <c r="F184" s="27"/>
      <c r="G184" s="27"/>
    </row>
    <row r="185" spans="1:7">
      <c r="A185" s="27"/>
      <c r="B185" s="32"/>
      <c r="C185" s="32"/>
      <c r="D185" s="27"/>
      <c r="E185" s="27"/>
      <c r="F185" s="27"/>
      <c r="G185" s="27"/>
    </row>
    <row r="186" spans="1:7">
      <c r="A186" s="27"/>
      <c r="B186" s="32"/>
      <c r="C186" s="32"/>
      <c r="D186" s="27"/>
      <c r="E186" s="27"/>
      <c r="F186" s="27"/>
      <c r="G186" s="27"/>
    </row>
    <row r="187" spans="1:7">
      <c r="A187" s="27"/>
      <c r="B187" s="32"/>
      <c r="C187" s="32"/>
      <c r="D187" s="27"/>
      <c r="E187" s="27"/>
      <c r="F187" s="27"/>
      <c r="G187" s="27"/>
    </row>
    <row r="188" spans="1:7">
      <c r="A188" s="27"/>
      <c r="B188" s="32"/>
      <c r="C188" s="32"/>
      <c r="D188" s="27"/>
      <c r="E188" s="27"/>
      <c r="F188" s="27"/>
      <c r="G188" s="27"/>
    </row>
    <row r="189" spans="1:7">
      <c r="A189" s="27"/>
      <c r="B189" s="32"/>
      <c r="C189" s="32"/>
      <c r="D189" s="27"/>
      <c r="E189" s="27"/>
      <c r="F189" s="27"/>
      <c r="G189" s="27"/>
    </row>
    <row r="190" spans="1:7">
      <c r="A190" s="27"/>
      <c r="B190" s="32"/>
      <c r="C190" s="32"/>
      <c r="D190" s="27"/>
      <c r="E190" s="27"/>
      <c r="F190" s="27"/>
      <c r="G190" s="27"/>
    </row>
    <row r="191" spans="1:7">
      <c r="A191" s="27"/>
      <c r="B191" s="32"/>
      <c r="C191" s="32"/>
      <c r="D191" s="27"/>
      <c r="E191" s="27"/>
      <c r="F191" s="27"/>
      <c r="G191" s="27"/>
    </row>
    <row r="192" spans="1:7">
      <c r="A192" s="27"/>
      <c r="B192" s="32"/>
      <c r="C192" s="32"/>
      <c r="D192" s="27"/>
      <c r="E192" s="27"/>
      <c r="F192" s="27"/>
      <c r="G192" s="27"/>
    </row>
    <row r="193" spans="1:7">
      <c r="A193" s="27"/>
      <c r="B193" s="32"/>
      <c r="C193" s="32"/>
      <c r="D193" s="27"/>
      <c r="E193" s="27"/>
      <c r="F193" s="27"/>
      <c r="G193" s="27"/>
    </row>
    <row r="194" spans="1:7">
      <c r="A194" s="27"/>
      <c r="B194" s="32"/>
      <c r="C194" s="32"/>
      <c r="D194" s="27"/>
      <c r="E194" s="27"/>
      <c r="F194" s="27"/>
      <c r="G194" s="27"/>
    </row>
    <row r="195" spans="1:7">
      <c r="A195" s="27"/>
      <c r="B195" s="32"/>
      <c r="C195" s="32"/>
      <c r="D195" s="27"/>
      <c r="E195" s="27"/>
      <c r="F195" s="27"/>
      <c r="G195" s="27"/>
    </row>
    <row r="196" spans="1:7">
      <c r="A196" s="27"/>
      <c r="B196" s="32"/>
      <c r="C196" s="32"/>
      <c r="D196" s="27"/>
      <c r="E196" s="27"/>
      <c r="F196" s="27"/>
      <c r="G196" s="27"/>
    </row>
    <row r="197" spans="1:7">
      <c r="A197" s="27"/>
      <c r="B197" s="32"/>
      <c r="C197" s="32"/>
      <c r="D197" s="27"/>
      <c r="E197" s="27"/>
      <c r="F197" s="27"/>
      <c r="G197" s="27"/>
    </row>
    <row r="198" spans="1:7">
      <c r="A198" s="27"/>
      <c r="B198" s="32"/>
      <c r="C198" s="32"/>
      <c r="D198" s="27"/>
      <c r="E198" s="27"/>
      <c r="F198" s="27"/>
      <c r="G198" s="27"/>
    </row>
    <row r="199" spans="1:7">
      <c r="A199" s="27"/>
      <c r="B199" s="32"/>
      <c r="C199" s="32"/>
      <c r="D199" s="27"/>
      <c r="E199" s="27"/>
      <c r="F199" s="27"/>
      <c r="G199" s="27"/>
    </row>
    <row r="200" spans="1:7">
      <c r="A200" s="27"/>
      <c r="B200" s="32"/>
      <c r="C200" s="32"/>
      <c r="D200" s="27"/>
      <c r="E200" s="27"/>
      <c r="F200" s="27"/>
      <c r="G200" s="27"/>
    </row>
    <row r="201" spans="1:7">
      <c r="A201" s="27"/>
      <c r="B201" s="32"/>
      <c r="C201" s="32"/>
      <c r="D201" s="27"/>
      <c r="E201" s="27"/>
      <c r="F201" s="27"/>
      <c r="G201" s="27"/>
    </row>
    <row r="202" spans="1:7">
      <c r="A202" s="27"/>
      <c r="B202" s="32"/>
      <c r="C202" s="32"/>
      <c r="D202" s="27"/>
      <c r="E202" s="27"/>
      <c r="F202" s="27"/>
      <c r="G202" s="27"/>
    </row>
    <row r="203" spans="1:7">
      <c r="A203" s="27"/>
      <c r="B203" s="32"/>
      <c r="C203" s="32"/>
      <c r="D203" s="27"/>
      <c r="E203" s="27"/>
      <c r="F203" s="27"/>
      <c r="G203" s="27"/>
    </row>
    <row r="204" spans="1:7">
      <c r="A204" s="27"/>
      <c r="B204" s="32"/>
      <c r="C204" s="32"/>
      <c r="D204" s="27"/>
      <c r="E204" s="27"/>
      <c r="F204" s="27"/>
      <c r="G204" s="27"/>
    </row>
    <row r="205" spans="1:7">
      <c r="A205" s="27"/>
      <c r="B205" s="32"/>
      <c r="C205" s="32"/>
      <c r="D205" s="27"/>
      <c r="E205" s="27"/>
      <c r="F205" s="27"/>
      <c r="G205" s="27"/>
    </row>
    <row r="206" spans="1:7">
      <c r="A206" s="27"/>
      <c r="B206" s="32"/>
      <c r="C206" s="32"/>
      <c r="D206" s="27"/>
      <c r="E206" s="27"/>
      <c r="F206" s="27"/>
      <c r="G206" s="27"/>
    </row>
    <row r="207" spans="1:7">
      <c r="A207" s="27"/>
      <c r="B207" s="32"/>
      <c r="C207" s="32"/>
      <c r="D207" s="27"/>
      <c r="E207" s="27"/>
      <c r="F207" s="27"/>
      <c r="G207" s="27"/>
    </row>
    <row r="208" spans="1:7">
      <c r="B208" s="38"/>
      <c r="C208" s="32"/>
      <c r="D208" s="27"/>
    </row>
    <row r="209" spans="2:3">
      <c r="B209" s="38"/>
      <c r="C209" s="38"/>
    </row>
    <row r="210" spans="2:3">
      <c r="B210" s="38"/>
      <c r="C210" s="38"/>
    </row>
    <row r="211" spans="2:3">
      <c r="B211" s="38"/>
      <c r="C211" s="38"/>
    </row>
    <row r="212" spans="2:3">
      <c r="B212" s="38"/>
      <c r="C212" s="38"/>
    </row>
    <row r="213" spans="2:3">
      <c r="B213" s="38"/>
      <c r="C213" s="38"/>
    </row>
    <row r="214" spans="2:3">
      <c r="B214" s="38"/>
      <c r="C214" s="38"/>
    </row>
    <row r="215" spans="2:3">
      <c r="B215" s="38"/>
      <c r="C215" s="38"/>
    </row>
    <row r="216" spans="2:3">
      <c r="C216" s="38"/>
    </row>
  </sheetData>
  <mergeCells count="9">
    <mergeCell ref="G13:G14"/>
    <mergeCell ref="A16:B16"/>
    <mergeCell ref="A37:B37"/>
    <mergeCell ref="A118:B118"/>
    <mergeCell ref="A13:A14"/>
    <mergeCell ref="B13:B14"/>
    <mergeCell ref="C13:C14"/>
    <mergeCell ref="D12:D13"/>
    <mergeCell ref="E13:F13"/>
  </mergeCells>
  <pageMargins left="1.1812499999999999" right="0.39374999999999999" top="0.59027777777777801" bottom="0.39374999999999999" header="0.511811023622047" footer="0.511811023622047"/>
  <pageSetup paperSize="9" scale="8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11"/>
  <sheetViews>
    <sheetView topLeftCell="A55" workbookViewId="0">
      <selection activeCell="I105" sqref="I105"/>
    </sheetView>
  </sheetViews>
  <sheetFormatPr defaultRowHeight="12.75"/>
  <cols>
    <col min="1" max="3" width="12" style="301" customWidth="1"/>
    <col min="4" max="4" width="40.7109375" style="301" customWidth="1"/>
    <col min="5" max="16" width="15.7109375" style="301" customWidth="1"/>
    <col min="17" max="16384" width="9.140625" style="301"/>
  </cols>
  <sheetData>
    <row r="1" spans="1:16" ht="15.75">
      <c r="M1" s="3" t="s">
        <v>152</v>
      </c>
    </row>
    <row r="2" spans="1:16" ht="15.75">
      <c r="M2" s="3" t="s">
        <v>1</v>
      </c>
    </row>
    <row r="3" spans="1:16" ht="15.75">
      <c r="M3" s="3" t="s">
        <v>2</v>
      </c>
    </row>
    <row r="4" spans="1:16" ht="15.75">
      <c r="M4" s="252" t="s">
        <v>592</v>
      </c>
    </row>
    <row r="5" spans="1:16" ht="15.75">
      <c r="M5" s="3" t="s">
        <v>5</v>
      </c>
    </row>
    <row r="6" spans="1:16" ht="15.75">
      <c r="M6" s="3" t="s">
        <v>2</v>
      </c>
    </row>
    <row r="7" spans="1:16" ht="15.75">
      <c r="M7" s="252" t="s">
        <v>692</v>
      </c>
    </row>
    <row r="9" spans="1:16">
      <c r="A9" s="324" t="s">
        <v>507</v>
      </c>
      <c r="B9" s="325"/>
      <c r="C9" s="325"/>
      <c r="D9" s="325"/>
      <c r="E9" s="325"/>
      <c r="F9" s="325"/>
      <c r="G9" s="325"/>
      <c r="H9" s="325"/>
      <c r="I9" s="325"/>
      <c r="J9" s="325"/>
      <c r="K9" s="325"/>
      <c r="L9" s="325"/>
      <c r="M9" s="325"/>
      <c r="N9" s="325"/>
      <c r="O9" s="325"/>
      <c r="P9" s="325"/>
    </row>
    <row r="10" spans="1:16">
      <c r="A10" s="324" t="s">
        <v>660</v>
      </c>
      <c r="B10" s="325"/>
      <c r="C10" s="325"/>
      <c r="D10" s="325"/>
      <c r="E10" s="325"/>
      <c r="F10" s="325"/>
      <c r="G10" s="325"/>
      <c r="H10" s="325"/>
      <c r="I10" s="325"/>
      <c r="J10" s="325"/>
      <c r="K10" s="325"/>
      <c r="L10" s="325"/>
      <c r="M10" s="325"/>
      <c r="N10" s="325"/>
      <c r="O10" s="325"/>
      <c r="P10" s="325"/>
    </row>
    <row r="11" spans="1:16">
      <c r="A11" s="302" t="s">
        <v>9</v>
      </c>
      <c r="B11" s="303"/>
      <c r="C11" s="303"/>
      <c r="D11" s="303"/>
      <c r="E11" s="303"/>
      <c r="F11" s="303"/>
      <c r="G11" s="303"/>
      <c r="H11" s="303"/>
      <c r="I11" s="303"/>
      <c r="J11" s="303"/>
      <c r="K11" s="303"/>
      <c r="L11" s="303"/>
      <c r="M11" s="303"/>
      <c r="N11" s="303"/>
      <c r="O11" s="303"/>
      <c r="P11" s="303"/>
    </row>
    <row r="12" spans="1:16">
      <c r="A12" s="303" t="s">
        <v>130</v>
      </c>
      <c r="B12" s="303"/>
      <c r="C12" s="303"/>
      <c r="D12" s="303"/>
      <c r="E12" s="303"/>
      <c r="F12" s="303"/>
      <c r="G12" s="303"/>
      <c r="H12" s="303"/>
      <c r="I12" s="303"/>
      <c r="J12" s="303"/>
      <c r="K12" s="303"/>
      <c r="L12" s="303"/>
      <c r="M12" s="303"/>
      <c r="N12" s="303"/>
      <c r="O12" s="303"/>
      <c r="P12" s="304" t="s">
        <v>562</v>
      </c>
    </row>
    <row r="13" spans="1:16">
      <c r="A13" s="326" t="s">
        <v>153</v>
      </c>
      <c r="B13" s="326" t="s">
        <v>154</v>
      </c>
      <c r="C13" s="326" t="s">
        <v>155</v>
      </c>
      <c r="D13" s="327" t="s">
        <v>659</v>
      </c>
      <c r="E13" s="327" t="s">
        <v>15</v>
      </c>
      <c r="F13" s="327"/>
      <c r="G13" s="327"/>
      <c r="H13" s="327"/>
      <c r="I13" s="327"/>
      <c r="J13" s="327" t="s">
        <v>157</v>
      </c>
      <c r="K13" s="327"/>
      <c r="L13" s="327"/>
      <c r="M13" s="327"/>
      <c r="N13" s="327"/>
      <c r="O13" s="327"/>
      <c r="P13" s="327" t="s">
        <v>658</v>
      </c>
    </row>
    <row r="14" spans="1:16">
      <c r="A14" s="327"/>
      <c r="B14" s="327"/>
      <c r="C14" s="327"/>
      <c r="D14" s="327"/>
      <c r="E14" s="327" t="s">
        <v>17</v>
      </c>
      <c r="F14" s="327" t="s">
        <v>159</v>
      </c>
      <c r="G14" s="327" t="s">
        <v>160</v>
      </c>
      <c r="H14" s="327"/>
      <c r="I14" s="327" t="s">
        <v>161</v>
      </c>
      <c r="J14" s="327" t="s">
        <v>17</v>
      </c>
      <c r="K14" s="327" t="s">
        <v>162</v>
      </c>
      <c r="L14" s="327" t="s">
        <v>159</v>
      </c>
      <c r="M14" s="327" t="s">
        <v>160</v>
      </c>
      <c r="N14" s="327"/>
      <c r="O14" s="327" t="s">
        <v>161</v>
      </c>
      <c r="P14" s="327"/>
    </row>
    <row r="15" spans="1:16">
      <c r="A15" s="327"/>
      <c r="B15" s="327"/>
      <c r="C15" s="327"/>
      <c r="D15" s="327"/>
      <c r="E15" s="327"/>
      <c r="F15" s="327"/>
      <c r="G15" s="327" t="s">
        <v>163</v>
      </c>
      <c r="H15" s="327" t="s">
        <v>164</v>
      </c>
      <c r="I15" s="327"/>
      <c r="J15" s="327"/>
      <c r="K15" s="327"/>
      <c r="L15" s="327"/>
      <c r="M15" s="327" t="s">
        <v>163</v>
      </c>
      <c r="N15" s="327" t="s">
        <v>164</v>
      </c>
      <c r="O15" s="327"/>
      <c r="P15" s="327"/>
    </row>
    <row r="16" spans="1:16" ht="44.25" customHeight="1">
      <c r="A16" s="327"/>
      <c r="B16" s="327"/>
      <c r="C16" s="327"/>
      <c r="D16" s="327"/>
      <c r="E16" s="327"/>
      <c r="F16" s="327"/>
      <c r="G16" s="327"/>
      <c r="H16" s="327"/>
      <c r="I16" s="327"/>
      <c r="J16" s="327"/>
      <c r="K16" s="327"/>
      <c r="L16" s="327"/>
      <c r="M16" s="327"/>
      <c r="N16" s="327"/>
      <c r="O16" s="327"/>
      <c r="P16" s="327"/>
    </row>
    <row r="17" spans="1:16">
      <c r="A17" s="305">
        <v>1</v>
      </c>
      <c r="B17" s="305">
        <v>2</v>
      </c>
      <c r="C17" s="305">
        <v>3</v>
      </c>
      <c r="D17" s="305">
        <v>4</v>
      </c>
      <c r="E17" s="305">
        <v>5</v>
      </c>
      <c r="F17" s="305">
        <v>6</v>
      </c>
      <c r="G17" s="305">
        <v>7</v>
      </c>
      <c r="H17" s="305">
        <v>8</v>
      </c>
      <c r="I17" s="305">
        <v>9</v>
      </c>
      <c r="J17" s="305">
        <v>10</v>
      </c>
      <c r="K17" s="305">
        <v>11</v>
      </c>
      <c r="L17" s="305">
        <v>12</v>
      </c>
      <c r="M17" s="305">
        <v>13</v>
      </c>
      <c r="N17" s="305">
        <v>14</v>
      </c>
      <c r="O17" s="305">
        <v>15</v>
      </c>
      <c r="P17" s="305">
        <v>16</v>
      </c>
    </row>
    <row r="18" spans="1:16">
      <c r="A18" s="306" t="s">
        <v>167</v>
      </c>
      <c r="B18" s="306" t="s">
        <v>620</v>
      </c>
      <c r="C18" s="306" t="s">
        <v>620</v>
      </c>
      <c r="D18" s="307" t="s">
        <v>653</v>
      </c>
      <c r="E18" s="308">
        <v>191054749</v>
      </c>
      <c r="F18" s="308">
        <v>175058000</v>
      </c>
      <c r="G18" s="308">
        <v>32138232</v>
      </c>
      <c r="H18" s="308">
        <v>2539747</v>
      </c>
      <c r="I18" s="308">
        <v>15996749</v>
      </c>
      <c r="J18" s="308">
        <v>0</v>
      </c>
      <c r="K18" s="308">
        <v>0</v>
      </c>
      <c r="L18" s="308">
        <v>0</v>
      </c>
      <c r="M18" s="308">
        <v>0</v>
      </c>
      <c r="N18" s="308">
        <v>0</v>
      </c>
      <c r="O18" s="308">
        <v>0</v>
      </c>
      <c r="P18" s="308">
        <f t="shared" ref="P18:P81" si="0">E18 + J18</f>
        <v>191054749</v>
      </c>
    </row>
    <row r="19" spans="1:16">
      <c r="A19" s="306" t="s">
        <v>169</v>
      </c>
      <c r="B19" s="306" t="s">
        <v>620</v>
      </c>
      <c r="C19" s="306" t="s">
        <v>620</v>
      </c>
      <c r="D19" s="307" t="s">
        <v>653</v>
      </c>
      <c r="E19" s="308">
        <v>165623972</v>
      </c>
      <c r="F19" s="308">
        <v>164341842</v>
      </c>
      <c r="G19" s="308">
        <v>27782324</v>
      </c>
      <c r="H19" s="308">
        <v>1810887</v>
      </c>
      <c r="I19" s="308">
        <v>1282130</v>
      </c>
      <c r="J19" s="308">
        <v>0</v>
      </c>
      <c r="K19" s="308">
        <v>0</v>
      </c>
      <c r="L19" s="308">
        <v>0</v>
      </c>
      <c r="M19" s="308">
        <v>0</v>
      </c>
      <c r="N19" s="308">
        <v>0</v>
      </c>
      <c r="O19" s="308">
        <v>0</v>
      </c>
      <c r="P19" s="308">
        <f t="shared" si="0"/>
        <v>165623972</v>
      </c>
    </row>
    <row r="20" spans="1:16" ht="63.75">
      <c r="A20" s="305" t="s">
        <v>170</v>
      </c>
      <c r="B20" s="305" t="s">
        <v>171</v>
      </c>
      <c r="C20" s="305" t="s">
        <v>172</v>
      </c>
      <c r="D20" s="309" t="s">
        <v>657</v>
      </c>
      <c r="E20" s="310">
        <v>40613203</v>
      </c>
      <c r="F20" s="310">
        <v>39627266</v>
      </c>
      <c r="G20" s="310">
        <v>27782324</v>
      </c>
      <c r="H20" s="310">
        <v>1810887</v>
      </c>
      <c r="I20" s="310">
        <v>985937</v>
      </c>
      <c r="J20" s="310">
        <v>0</v>
      </c>
      <c r="K20" s="310">
        <v>0</v>
      </c>
      <c r="L20" s="310">
        <v>0</v>
      </c>
      <c r="M20" s="310">
        <v>0</v>
      </c>
      <c r="N20" s="310">
        <v>0</v>
      </c>
      <c r="O20" s="310">
        <v>0</v>
      </c>
      <c r="P20" s="310">
        <f t="shared" si="0"/>
        <v>40613203</v>
      </c>
    </row>
    <row r="21" spans="1:16">
      <c r="A21" s="305" t="s">
        <v>174</v>
      </c>
      <c r="B21" s="305" t="s">
        <v>175</v>
      </c>
      <c r="C21" s="305" t="s">
        <v>176</v>
      </c>
      <c r="D21" s="309" t="s">
        <v>177</v>
      </c>
      <c r="E21" s="310">
        <v>155315</v>
      </c>
      <c r="F21" s="310">
        <v>155315</v>
      </c>
      <c r="G21" s="310">
        <v>0</v>
      </c>
      <c r="H21" s="310">
        <v>0</v>
      </c>
      <c r="I21" s="310">
        <v>0</v>
      </c>
      <c r="J21" s="310">
        <v>0</v>
      </c>
      <c r="K21" s="310">
        <v>0</v>
      </c>
      <c r="L21" s="310">
        <v>0</v>
      </c>
      <c r="M21" s="310">
        <v>0</v>
      </c>
      <c r="N21" s="310">
        <v>0</v>
      </c>
      <c r="O21" s="310">
        <v>0</v>
      </c>
      <c r="P21" s="310">
        <f t="shared" si="0"/>
        <v>155315</v>
      </c>
    </row>
    <row r="22" spans="1:16" ht="51">
      <c r="A22" s="305" t="s">
        <v>607</v>
      </c>
      <c r="B22" s="305" t="s">
        <v>603</v>
      </c>
      <c r="C22" s="305" t="s">
        <v>187</v>
      </c>
      <c r="D22" s="309" t="s">
        <v>648</v>
      </c>
      <c r="E22" s="310">
        <v>349287</v>
      </c>
      <c r="F22" s="310">
        <v>53094</v>
      </c>
      <c r="G22" s="310">
        <v>0</v>
      </c>
      <c r="H22" s="310">
        <v>0</v>
      </c>
      <c r="I22" s="310">
        <v>296193</v>
      </c>
      <c r="J22" s="310">
        <v>0</v>
      </c>
      <c r="K22" s="310">
        <v>0</v>
      </c>
      <c r="L22" s="310">
        <v>0</v>
      </c>
      <c r="M22" s="310">
        <v>0</v>
      </c>
      <c r="N22" s="310">
        <v>0</v>
      </c>
      <c r="O22" s="310">
        <v>0</v>
      </c>
      <c r="P22" s="310">
        <f t="shared" si="0"/>
        <v>349287</v>
      </c>
    </row>
    <row r="23" spans="1:16" ht="25.5">
      <c r="A23" s="305" t="s">
        <v>246</v>
      </c>
      <c r="B23" s="305" t="s">
        <v>247</v>
      </c>
      <c r="C23" s="305" t="s">
        <v>244</v>
      </c>
      <c r="D23" s="309" t="s">
        <v>248</v>
      </c>
      <c r="E23" s="310">
        <v>122930748</v>
      </c>
      <c r="F23" s="310">
        <v>122930748</v>
      </c>
      <c r="G23" s="310">
        <v>0</v>
      </c>
      <c r="H23" s="310">
        <v>0</v>
      </c>
      <c r="I23" s="310">
        <v>0</v>
      </c>
      <c r="J23" s="310">
        <v>0</v>
      </c>
      <c r="K23" s="310">
        <v>0</v>
      </c>
      <c r="L23" s="310">
        <v>0</v>
      </c>
      <c r="M23" s="310">
        <v>0</v>
      </c>
      <c r="N23" s="310">
        <v>0</v>
      </c>
      <c r="O23" s="310">
        <v>0</v>
      </c>
      <c r="P23" s="310">
        <f t="shared" si="0"/>
        <v>122930748</v>
      </c>
    </row>
    <row r="24" spans="1:16" ht="25.5">
      <c r="A24" s="305" t="s">
        <v>267</v>
      </c>
      <c r="B24" s="305" t="s">
        <v>268</v>
      </c>
      <c r="C24" s="305" t="s">
        <v>269</v>
      </c>
      <c r="D24" s="309" t="s">
        <v>446</v>
      </c>
      <c r="E24" s="310">
        <v>286235</v>
      </c>
      <c r="F24" s="310">
        <v>286235</v>
      </c>
      <c r="G24" s="310">
        <v>0</v>
      </c>
      <c r="H24" s="310">
        <v>0</v>
      </c>
      <c r="I24" s="310">
        <v>0</v>
      </c>
      <c r="J24" s="310">
        <v>0</v>
      </c>
      <c r="K24" s="310">
        <v>0</v>
      </c>
      <c r="L24" s="310">
        <v>0</v>
      </c>
      <c r="M24" s="310">
        <v>0</v>
      </c>
      <c r="N24" s="310">
        <v>0</v>
      </c>
      <c r="O24" s="310">
        <v>0</v>
      </c>
      <c r="P24" s="310">
        <f t="shared" si="0"/>
        <v>286235</v>
      </c>
    </row>
    <row r="25" spans="1:16" ht="25.5">
      <c r="A25" s="305" t="s">
        <v>547</v>
      </c>
      <c r="B25" s="305" t="s">
        <v>548</v>
      </c>
      <c r="C25" s="305" t="s">
        <v>275</v>
      </c>
      <c r="D25" s="309" t="s">
        <v>549</v>
      </c>
      <c r="E25" s="310">
        <v>1289184</v>
      </c>
      <c r="F25" s="310">
        <v>1289184</v>
      </c>
      <c r="G25" s="310">
        <v>0</v>
      </c>
      <c r="H25" s="310">
        <v>0</v>
      </c>
      <c r="I25" s="310">
        <v>0</v>
      </c>
      <c r="J25" s="310">
        <v>0</v>
      </c>
      <c r="K25" s="310">
        <v>0</v>
      </c>
      <c r="L25" s="310">
        <v>0</v>
      </c>
      <c r="M25" s="310">
        <v>0</v>
      </c>
      <c r="N25" s="310">
        <v>0</v>
      </c>
      <c r="O25" s="310">
        <v>0</v>
      </c>
      <c r="P25" s="310">
        <f t="shared" si="0"/>
        <v>1289184</v>
      </c>
    </row>
    <row r="26" spans="1:16">
      <c r="A26" s="306" t="s">
        <v>656</v>
      </c>
      <c r="B26" s="306" t="s">
        <v>620</v>
      </c>
      <c r="C26" s="306" t="s">
        <v>620</v>
      </c>
      <c r="D26" s="307" t="s">
        <v>653</v>
      </c>
      <c r="E26" s="308">
        <v>17367179</v>
      </c>
      <c r="F26" s="308">
        <v>3357713</v>
      </c>
      <c r="G26" s="308">
        <v>1330199</v>
      </c>
      <c r="H26" s="308">
        <v>24000</v>
      </c>
      <c r="I26" s="308">
        <v>14009466</v>
      </c>
      <c r="J26" s="308">
        <v>0</v>
      </c>
      <c r="K26" s="308">
        <v>0</v>
      </c>
      <c r="L26" s="308">
        <v>0</v>
      </c>
      <c r="M26" s="308">
        <v>0</v>
      </c>
      <c r="N26" s="308">
        <v>0</v>
      </c>
      <c r="O26" s="308">
        <v>0</v>
      </c>
      <c r="P26" s="308">
        <f t="shared" si="0"/>
        <v>17367179</v>
      </c>
    </row>
    <row r="27" spans="1:16">
      <c r="A27" s="305" t="s">
        <v>282</v>
      </c>
      <c r="B27" s="305" t="s">
        <v>175</v>
      </c>
      <c r="C27" s="305" t="s">
        <v>176</v>
      </c>
      <c r="D27" s="309" t="s">
        <v>177</v>
      </c>
      <c r="E27" s="310">
        <v>1811538</v>
      </c>
      <c r="F27" s="310">
        <v>1771938</v>
      </c>
      <c r="G27" s="310">
        <v>1330199</v>
      </c>
      <c r="H27" s="310">
        <v>24000</v>
      </c>
      <c r="I27" s="310">
        <v>39600</v>
      </c>
      <c r="J27" s="310">
        <v>0</v>
      </c>
      <c r="K27" s="310">
        <v>0</v>
      </c>
      <c r="L27" s="310">
        <v>0</v>
      </c>
      <c r="M27" s="310">
        <v>0</v>
      </c>
      <c r="N27" s="310">
        <v>0</v>
      </c>
      <c r="O27" s="310">
        <v>0</v>
      </c>
      <c r="P27" s="310">
        <f t="shared" si="0"/>
        <v>1811538</v>
      </c>
    </row>
    <row r="28" spans="1:16">
      <c r="A28" s="305" t="s">
        <v>528</v>
      </c>
      <c r="B28" s="305" t="s">
        <v>265</v>
      </c>
      <c r="C28" s="305" t="s">
        <v>244</v>
      </c>
      <c r="D28" s="309" t="s">
        <v>655</v>
      </c>
      <c r="E28" s="310">
        <v>13969866</v>
      </c>
      <c r="F28" s="310">
        <v>0</v>
      </c>
      <c r="G28" s="310">
        <v>0</v>
      </c>
      <c r="H28" s="310">
        <v>0</v>
      </c>
      <c r="I28" s="310">
        <v>13969866</v>
      </c>
      <c r="J28" s="310">
        <v>0</v>
      </c>
      <c r="K28" s="310">
        <v>0</v>
      </c>
      <c r="L28" s="310">
        <v>0</v>
      </c>
      <c r="M28" s="310">
        <v>0</v>
      </c>
      <c r="N28" s="310">
        <v>0</v>
      </c>
      <c r="O28" s="310">
        <v>0</v>
      </c>
      <c r="P28" s="310">
        <f t="shared" si="0"/>
        <v>13969866</v>
      </c>
    </row>
    <row r="29" spans="1:16" ht="25.5">
      <c r="A29" s="305" t="s">
        <v>529</v>
      </c>
      <c r="B29" s="305" t="s">
        <v>268</v>
      </c>
      <c r="C29" s="305" t="s">
        <v>269</v>
      </c>
      <c r="D29" s="309" t="s">
        <v>446</v>
      </c>
      <c r="E29" s="310">
        <v>1585775</v>
      </c>
      <c r="F29" s="310">
        <v>1585775</v>
      </c>
      <c r="G29" s="310">
        <v>0</v>
      </c>
      <c r="H29" s="310">
        <v>0</v>
      </c>
      <c r="I29" s="310">
        <v>0</v>
      </c>
      <c r="J29" s="310">
        <v>0</v>
      </c>
      <c r="K29" s="310">
        <v>0</v>
      </c>
      <c r="L29" s="310">
        <v>0</v>
      </c>
      <c r="M29" s="310">
        <v>0</v>
      </c>
      <c r="N29" s="310">
        <v>0</v>
      </c>
      <c r="O29" s="310">
        <v>0</v>
      </c>
      <c r="P29" s="310">
        <f t="shared" si="0"/>
        <v>1585775</v>
      </c>
    </row>
    <row r="30" spans="1:16">
      <c r="A30" s="306" t="s">
        <v>654</v>
      </c>
      <c r="B30" s="306" t="s">
        <v>620</v>
      </c>
      <c r="C30" s="306" t="s">
        <v>620</v>
      </c>
      <c r="D30" s="307" t="s">
        <v>653</v>
      </c>
      <c r="E30" s="308">
        <v>8063598</v>
      </c>
      <c r="F30" s="308">
        <v>7358445</v>
      </c>
      <c r="G30" s="308">
        <v>3025709</v>
      </c>
      <c r="H30" s="308">
        <v>704860</v>
      </c>
      <c r="I30" s="308">
        <v>705153</v>
      </c>
      <c r="J30" s="308">
        <v>0</v>
      </c>
      <c r="K30" s="308">
        <v>0</v>
      </c>
      <c r="L30" s="308">
        <v>0</v>
      </c>
      <c r="M30" s="308">
        <v>0</v>
      </c>
      <c r="N30" s="308">
        <v>0</v>
      </c>
      <c r="O30" s="308">
        <v>0</v>
      </c>
      <c r="P30" s="308">
        <f t="shared" si="0"/>
        <v>8063598</v>
      </c>
    </row>
    <row r="31" spans="1:16" ht="38.25">
      <c r="A31" s="305" t="s">
        <v>289</v>
      </c>
      <c r="B31" s="305" t="s">
        <v>178</v>
      </c>
      <c r="C31" s="305" t="s">
        <v>179</v>
      </c>
      <c r="D31" s="309" t="s">
        <v>180</v>
      </c>
      <c r="E31" s="310">
        <v>8063598</v>
      </c>
      <c r="F31" s="310">
        <v>7358445</v>
      </c>
      <c r="G31" s="310">
        <v>3025709</v>
      </c>
      <c r="H31" s="310">
        <v>704860</v>
      </c>
      <c r="I31" s="310">
        <v>705153</v>
      </c>
      <c r="J31" s="310">
        <v>0</v>
      </c>
      <c r="K31" s="310">
        <v>0</v>
      </c>
      <c r="L31" s="310">
        <v>0</v>
      </c>
      <c r="M31" s="310">
        <v>0</v>
      </c>
      <c r="N31" s="310">
        <v>0</v>
      </c>
      <c r="O31" s="310">
        <v>0</v>
      </c>
      <c r="P31" s="310">
        <f t="shared" si="0"/>
        <v>8063598</v>
      </c>
    </row>
    <row r="32" spans="1:16">
      <c r="A32" s="306" t="s">
        <v>293</v>
      </c>
      <c r="B32" s="306" t="s">
        <v>620</v>
      </c>
      <c r="C32" s="306" t="s">
        <v>620</v>
      </c>
      <c r="D32" s="307" t="s">
        <v>294</v>
      </c>
      <c r="E32" s="308">
        <v>97727990</v>
      </c>
      <c r="F32" s="308">
        <v>97727990</v>
      </c>
      <c r="G32" s="308">
        <v>78402581</v>
      </c>
      <c r="H32" s="308">
        <v>0</v>
      </c>
      <c r="I32" s="308">
        <v>0</v>
      </c>
      <c r="J32" s="308">
        <v>0</v>
      </c>
      <c r="K32" s="308">
        <v>0</v>
      </c>
      <c r="L32" s="308">
        <v>0</v>
      </c>
      <c r="M32" s="308">
        <v>0</v>
      </c>
      <c r="N32" s="308">
        <v>0</v>
      </c>
      <c r="O32" s="308">
        <v>0</v>
      </c>
      <c r="P32" s="308">
        <f t="shared" si="0"/>
        <v>97727990</v>
      </c>
    </row>
    <row r="33" spans="1:16">
      <c r="A33" s="306" t="s">
        <v>295</v>
      </c>
      <c r="B33" s="306" t="s">
        <v>620</v>
      </c>
      <c r="C33" s="306" t="s">
        <v>620</v>
      </c>
      <c r="D33" s="307" t="s">
        <v>294</v>
      </c>
      <c r="E33" s="308">
        <v>97727990</v>
      </c>
      <c r="F33" s="308">
        <v>97727990</v>
      </c>
      <c r="G33" s="308">
        <v>78402581</v>
      </c>
      <c r="H33" s="308">
        <v>0</v>
      </c>
      <c r="I33" s="308">
        <v>0</v>
      </c>
      <c r="J33" s="308">
        <v>0</v>
      </c>
      <c r="K33" s="308">
        <v>0</v>
      </c>
      <c r="L33" s="308">
        <v>0</v>
      </c>
      <c r="M33" s="308">
        <v>0</v>
      </c>
      <c r="N33" s="308">
        <v>0</v>
      </c>
      <c r="O33" s="308">
        <v>0</v>
      </c>
      <c r="P33" s="308">
        <f t="shared" si="0"/>
        <v>97727990</v>
      </c>
    </row>
    <row r="34" spans="1:16" ht="38.25">
      <c r="A34" s="305" t="s">
        <v>296</v>
      </c>
      <c r="B34" s="305" t="s">
        <v>297</v>
      </c>
      <c r="C34" s="305" t="s">
        <v>172</v>
      </c>
      <c r="D34" s="309" t="s">
        <v>298</v>
      </c>
      <c r="E34" s="310">
        <v>7328777</v>
      </c>
      <c r="F34" s="310">
        <v>7328777</v>
      </c>
      <c r="G34" s="310">
        <v>5828653</v>
      </c>
      <c r="H34" s="310">
        <v>0</v>
      </c>
      <c r="I34" s="310">
        <v>0</v>
      </c>
      <c r="J34" s="310">
        <v>0</v>
      </c>
      <c r="K34" s="310">
        <v>0</v>
      </c>
      <c r="L34" s="310">
        <v>0</v>
      </c>
      <c r="M34" s="310">
        <v>0</v>
      </c>
      <c r="N34" s="310">
        <v>0</v>
      </c>
      <c r="O34" s="310">
        <v>0</v>
      </c>
      <c r="P34" s="310">
        <f t="shared" si="0"/>
        <v>7328777</v>
      </c>
    </row>
    <row r="35" spans="1:16">
      <c r="A35" s="305" t="s">
        <v>299</v>
      </c>
      <c r="B35" s="305" t="s">
        <v>300</v>
      </c>
      <c r="C35" s="305" t="s">
        <v>301</v>
      </c>
      <c r="D35" s="309" t="s">
        <v>302</v>
      </c>
      <c r="E35" s="310">
        <v>9759023</v>
      </c>
      <c r="F35" s="310">
        <v>9759023</v>
      </c>
      <c r="G35" s="310">
        <v>7850117</v>
      </c>
      <c r="H35" s="310">
        <v>0</v>
      </c>
      <c r="I35" s="310">
        <v>0</v>
      </c>
      <c r="J35" s="310">
        <v>0</v>
      </c>
      <c r="K35" s="310">
        <v>0</v>
      </c>
      <c r="L35" s="310">
        <v>0</v>
      </c>
      <c r="M35" s="310">
        <v>0</v>
      </c>
      <c r="N35" s="310">
        <v>0</v>
      </c>
      <c r="O35" s="310">
        <v>0</v>
      </c>
      <c r="P35" s="310">
        <f t="shared" si="0"/>
        <v>9759023</v>
      </c>
    </row>
    <row r="36" spans="1:16" ht="38.25">
      <c r="A36" s="305" t="s">
        <v>303</v>
      </c>
      <c r="B36" s="305" t="s">
        <v>304</v>
      </c>
      <c r="C36" s="305" t="s">
        <v>305</v>
      </c>
      <c r="D36" s="309" t="s">
        <v>306</v>
      </c>
      <c r="E36" s="310">
        <v>5327709</v>
      </c>
      <c r="F36" s="310">
        <v>5327709</v>
      </c>
      <c r="G36" s="310">
        <v>3325010</v>
      </c>
      <c r="H36" s="310">
        <v>0</v>
      </c>
      <c r="I36" s="310">
        <v>0</v>
      </c>
      <c r="J36" s="310">
        <v>0</v>
      </c>
      <c r="K36" s="310">
        <v>0</v>
      </c>
      <c r="L36" s="310">
        <v>0</v>
      </c>
      <c r="M36" s="310">
        <v>0</v>
      </c>
      <c r="N36" s="310">
        <v>0</v>
      </c>
      <c r="O36" s="310">
        <v>0</v>
      </c>
      <c r="P36" s="310">
        <f t="shared" si="0"/>
        <v>5327709</v>
      </c>
    </row>
    <row r="37" spans="1:16" ht="38.25">
      <c r="A37" s="305" t="s">
        <v>307</v>
      </c>
      <c r="B37" s="305" t="s">
        <v>308</v>
      </c>
      <c r="C37" s="305" t="s">
        <v>305</v>
      </c>
      <c r="D37" s="309" t="s">
        <v>309</v>
      </c>
      <c r="E37" s="310">
        <v>67787800</v>
      </c>
      <c r="F37" s="310">
        <v>67787800</v>
      </c>
      <c r="G37" s="310">
        <v>55616211</v>
      </c>
      <c r="H37" s="310">
        <v>0</v>
      </c>
      <c r="I37" s="310">
        <v>0</v>
      </c>
      <c r="J37" s="310">
        <v>0</v>
      </c>
      <c r="K37" s="310">
        <v>0</v>
      </c>
      <c r="L37" s="310">
        <v>0</v>
      </c>
      <c r="M37" s="310">
        <v>0</v>
      </c>
      <c r="N37" s="310">
        <v>0</v>
      </c>
      <c r="O37" s="310">
        <v>0</v>
      </c>
      <c r="P37" s="310">
        <f t="shared" si="0"/>
        <v>67787800</v>
      </c>
    </row>
    <row r="38" spans="1:16" ht="38.25">
      <c r="A38" s="305" t="s">
        <v>313</v>
      </c>
      <c r="B38" s="305" t="s">
        <v>314</v>
      </c>
      <c r="C38" s="305" t="s">
        <v>315</v>
      </c>
      <c r="D38" s="309" t="s">
        <v>316</v>
      </c>
      <c r="E38" s="310">
        <v>1129897</v>
      </c>
      <c r="F38" s="310">
        <v>1129897</v>
      </c>
      <c r="G38" s="310">
        <v>926145</v>
      </c>
      <c r="H38" s="310">
        <v>0</v>
      </c>
      <c r="I38" s="310">
        <v>0</v>
      </c>
      <c r="J38" s="310">
        <v>0</v>
      </c>
      <c r="K38" s="310">
        <v>0</v>
      </c>
      <c r="L38" s="310">
        <v>0</v>
      </c>
      <c r="M38" s="310">
        <v>0</v>
      </c>
      <c r="N38" s="310">
        <v>0</v>
      </c>
      <c r="O38" s="310">
        <v>0</v>
      </c>
      <c r="P38" s="310">
        <f t="shared" si="0"/>
        <v>1129897</v>
      </c>
    </row>
    <row r="39" spans="1:16">
      <c r="A39" s="305" t="s">
        <v>321</v>
      </c>
      <c r="B39" s="305" t="s">
        <v>322</v>
      </c>
      <c r="C39" s="305" t="s">
        <v>323</v>
      </c>
      <c r="D39" s="309" t="s">
        <v>324</v>
      </c>
      <c r="E39" s="310">
        <v>279920</v>
      </c>
      <c r="F39" s="310">
        <v>279920</v>
      </c>
      <c r="G39" s="310">
        <v>0</v>
      </c>
      <c r="H39" s="310">
        <v>0</v>
      </c>
      <c r="I39" s="310">
        <v>0</v>
      </c>
      <c r="J39" s="310">
        <v>0</v>
      </c>
      <c r="K39" s="310">
        <v>0</v>
      </c>
      <c r="L39" s="310">
        <v>0</v>
      </c>
      <c r="M39" s="310">
        <v>0</v>
      </c>
      <c r="N39" s="310">
        <v>0</v>
      </c>
      <c r="O39" s="310">
        <v>0</v>
      </c>
      <c r="P39" s="310">
        <f t="shared" si="0"/>
        <v>279920</v>
      </c>
    </row>
    <row r="40" spans="1:16" ht="25.5">
      <c r="A40" s="305" t="s">
        <v>325</v>
      </c>
      <c r="B40" s="305" t="s">
        <v>326</v>
      </c>
      <c r="C40" s="305" t="s">
        <v>323</v>
      </c>
      <c r="D40" s="309" t="s">
        <v>327</v>
      </c>
      <c r="E40" s="310">
        <v>1039664</v>
      </c>
      <c r="F40" s="310">
        <v>1039664</v>
      </c>
      <c r="G40" s="310">
        <v>852183</v>
      </c>
      <c r="H40" s="310">
        <v>0</v>
      </c>
      <c r="I40" s="310">
        <v>0</v>
      </c>
      <c r="J40" s="310">
        <v>0</v>
      </c>
      <c r="K40" s="310">
        <v>0</v>
      </c>
      <c r="L40" s="310">
        <v>0</v>
      </c>
      <c r="M40" s="310">
        <v>0</v>
      </c>
      <c r="N40" s="310">
        <v>0</v>
      </c>
      <c r="O40" s="310">
        <v>0</v>
      </c>
      <c r="P40" s="310">
        <f t="shared" si="0"/>
        <v>1039664</v>
      </c>
    </row>
    <row r="41" spans="1:16" ht="76.5">
      <c r="A41" s="305" t="s">
        <v>600</v>
      </c>
      <c r="B41" s="305" t="s">
        <v>601</v>
      </c>
      <c r="C41" s="305" t="s">
        <v>323</v>
      </c>
      <c r="D41" s="309" t="s">
        <v>652</v>
      </c>
      <c r="E41" s="310">
        <v>0</v>
      </c>
      <c r="F41" s="310">
        <v>0</v>
      </c>
      <c r="G41" s="310">
        <v>0</v>
      </c>
      <c r="H41" s="310">
        <v>0</v>
      </c>
      <c r="I41" s="310">
        <v>0</v>
      </c>
      <c r="J41" s="310">
        <v>0</v>
      </c>
      <c r="K41" s="310">
        <v>0</v>
      </c>
      <c r="L41" s="310">
        <v>0</v>
      </c>
      <c r="M41" s="310">
        <v>0</v>
      </c>
      <c r="N41" s="310">
        <v>0</v>
      </c>
      <c r="O41" s="310">
        <v>0</v>
      </c>
      <c r="P41" s="310">
        <f t="shared" si="0"/>
        <v>0</v>
      </c>
    </row>
    <row r="42" spans="1:16" ht="76.5">
      <c r="A42" s="305" t="s">
        <v>340</v>
      </c>
      <c r="B42" s="305" t="s">
        <v>341</v>
      </c>
      <c r="C42" s="305" t="s">
        <v>323</v>
      </c>
      <c r="D42" s="309" t="s">
        <v>651</v>
      </c>
      <c r="E42" s="310">
        <v>44700</v>
      </c>
      <c r="F42" s="310">
        <v>44700</v>
      </c>
      <c r="G42" s="310">
        <v>36642</v>
      </c>
      <c r="H42" s="310">
        <v>0</v>
      </c>
      <c r="I42" s="310">
        <v>0</v>
      </c>
      <c r="J42" s="310">
        <v>0</v>
      </c>
      <c r="K42" s="310">
        <v>0</v>
      </c>
      <c r="L42" s="310">
        <v>0</v>
      </c>
      <c r="M42" s="310">
        <v>0</v>
      </c>
      <c r="N42" s="310">
        <v>0</v>
      </c>
      <c r="O42" s="310">
        <v>0</v>
      </c>
      <c r="P42" s="310">
        <f t="shared" si="0"/>
        <v>44700</v>
      </c>
    </row>
    <row r="43" spans="1:16" ht="51">
      <c r="A43" s="305" t="s">
        <v>650</v>
      </c>
      <c r="B43" s="305" t="s">
        <v>582</v>
      </c>
      <c r="C43" s="305" t="s">
        <v>323</v>
      </c>
      <c r="D43" s="309" t="s">
        <v>583</v>
      </c>
      <c r="E43" s="310">
        <v>4840500</v>
      </c>
      <c r="F43" s="310">
        <v>4840500</v>
      </c>
      <c r="G43" s="310">
        <v>3967620</v>
      </c>
      <c r="H43" s="310">
        <v>0</v>
      </c>
      <c r="I43" s="310">
        <v>0</v>
      </c>
      <c r="J43" s="310">
        <v>0</v>
      </c>
      <c r="K43" s="310">
        <v>0</v>
      </c>
      <c r="L43" s="310">
        <v>0</v>
      </c>
      <c r="M43" s="310">
        <v>0</v>
      </c>
      <c r="N43" s="310">
        <v>0</v>
      </c>
      <c r="O43" s="310">
        <v>0</v>
      </c>
      <c r="P43" s="310">
        <f t="shared" si="0"/>
        <v>4840500</v>
      </c>
    </row>
    <row r="44" spans="1:16" ht="51">
      <c r="A44" s="305" t="s">
        <v>689</v>
      </c>
      <c r="B44" s="305" t="s">
        <v>566</v>
      </c>
      <c r="C44" s="305" t="s">
        <v>187</v>
      </c>
      <c r="D44" s="309" t="s">
        <v>638</v>
      </c>
      <c r="E44" s="310">
        <v>190000</v>
      </c>
      <c r="F44" s="310">
        <v>190000</v>
      </c>
      <c r="G44" s="310">
        <v>0</v>
      </c>
      <c r="H44" s="310">
        <v>0</v>
      </c>
      <c r="I44" s="310">
        <v>0</v>
      </c>
      <c r="J44" s="310">
        <v>0</v>
      </c>
      <c r="K44" s="310">
        <v>0</v>
      </c>
      <c r="L44" s="310">
        <v>0</v>
      </c>
      <c r="M44" s="310">
        <v>0</v>
      </c>
      <c r="N44" s="310">
        <v>0</v>
      </c>
      <c r="O44" s="310">
        <v>0</v>
      </c>
      <c r="P44" s="310">
        <f t="shared" si="0"/>
        <v>190000</v>
      </c>
    </row>
    <row r="45" spans="1:16" ht="25.5">
      <c r="A45" s="306" t="s">
        <v>345</v>
      </c>
      <c r="B45" s="306" t="s">
        <v>620</v>
      </c>
      <c r="C45" s="306" t="s">
        <v>620</v>
      </c>
      <c r="D45" s="307" t="s">
        <v>346</v>
      </c>
      <c r="E45" s="308">
        <v>129047624</v>
      </c>
      <c r="F45" s="308">
        <v>128311341</v>
      </c>
      <c r="G45" s="308">
        <v>19335893</v>
      </c>
      <c r="H45" s="308">
        <v>0</v>
      </c>
      <c r="I45" s="308">
        <v>736283</v>
      </c>
      <c r="J45" s="308">
        <v>0</v>
      </c>
      <c r="K45" s="308">
        <v>0</v>
      </c>
      <c r="L45" s="308">
        <v>0</v>
      </c>
      <c r="M45" s="308">
        <v>0</v>
      </c>
      <c r="N45" s="308">
        <v>0</v>
      </c>
      <c r="O45" s="308">
        <v>0</v>
      </c>
      <c r="P45" s="308">
        <f t="shared" si="0"/>
        <v>129047624</v>
      </c>
    </row>
    <row r="46" spans="1:16" ht="25.5">
      <c r="A46" s="306" t="s">
        <v>347</v>
      </c>
      <c r="B46" s="306" t="s">
        <v>620</v>
      </c>
      <c r="C46" s="306" t="s">
        <v>620</v>
      </c>
      <c r="D46" s="307" t="s">
        <v>346</v>
      </c>
      <c r="E46" s="308">
        <v>116552939</v>
      </c>
      <c r="F46" s="308">
        <v>116112767</v>
      </c>
      <c r="G46" s="308">
        <v>9679244</v>
      </c>
      <c r="H46" s="308">
        <v>0</v>
      </c>
      <c r="I46" s="308">
        <v>440172</v>
      </c>
      <c r="J46" s="308">
        <v>0</v>
      </c>
      <c r="K46" s="308">
        <v>0</v>
      </c>
      <c r="L46" s="308">
        <v>0</v>
      </c>
      <c r="M46" s="308">
        <v>0</v>
      </c>
      <c r="N46" s="308">
        <v>0</v>
      </c>
      <c r="O46" s="308">
        <v>0</v>
      </c>
      <c r="P46" s="308">
        <f t="shared" si="0"/>
        <v>116552939</v>
      </c>
    </row>
    <row r="47" spans="1:16" ht="38.25">
      <c r="A47" s="305" t="s">
        <v>348</v>
      </c>
      <c r="B47" s="305" t="s">
        <v>297</v>
      </c>
      <c r="C47" s="305" t="s">
        <v>172</v>
      </c>
      <c r="D47" s="309" t="s">
        <v>298</v>
      </c>
      <c r="E47" s="310">
        <v>12233799</v>
      </c>
      <c r="F47" s="310">
        <v>11793627</v>
      </c>
      <c r="G47" s="310">
        <v>9679244</v>
      </c>
      <c r="H47" s="310">
        <v>0</v>
      </c>
      <c r="I47" s="310">
        <v>440172</v>
      </c>
      <c r="J47" s="310">
        <v>0</v>
      </c>
      <c r="K47" s="310">
        <v>0</v>
      </c>
      <c r="L47" s="310">
        <v>0</v>
      </c>
      <c r="M47" s="310">
        <v>0</v>
      </c>
      <c r="N47" s="310">
        <v>0</v>
      </c>
      <c r="O47" s="310">
        <v>0</v>
      </c>
      <c r="P47" s="310">
        <f t="shared" si="0"/>
        <v>12233799</v>
      </c>
    </row>
    <row r="48" spans="1:16" ht="51">
      <c r="A48" s="305" t="s">
        <v>649</v>
      </c>
      <c r="B48" s="305" t="s">
        <v>603</v>
      </c>
      <c r="C48" s="305" t="s">
        <v>187</v>
      </c>
      <c r="D48" s="309" t="s">
        <v>648</v>
      </c>
      <c r="E48" s="310">
        <v>150000</v>
      </c>
      <c r="F48" s="310">
        <v>150000</v>
      </c>
      <c r="G48" s="310">
        <v>0</v>
      </c>
      <c r="H48" s="310">
        <v>0</v>
      </c>
      <c r="I48" s="310">
        <v>0</v>
      </c>
      <c r="J48" s="310">
        <v>0</v>
      </c>
      <c r="K48" s="310">
        <v>0</v>
      </c>
      <c r="L48" s="310">
        <v>0</v>
      </c>
      <c r="M48" s="310">
        <v>0</v>
      </c>
      <c r="N48" s="310">
        <v>0</v>
      </c>
      <c r="O48" s="310">
        <v>0</v>
      </c>
      <c r="P48" s="310">
        <f t="shared" si="0"/>
        <v>150000</v>
      </c>
    </row>
    <row r="49" spans="1:16" ht="63.75">
      <c r="A49" s="305" t="s">
        <v>371</v>
      </c>
      <c r="B49" s="305" t="s">
        <v>372</v>
      </c>
      <c r="C49" s="305" t="s">
        <v>187</v>
      </c>
      <c r="D49" s="309" t="s">
        <v>373</v>
      </c>
      <c r="E49" s="310">
        <v>3716808</v>
      </c>
      <c r="F49" s="310">
        <v>3716808</v>
      </c>
      <c r="G49" s="310">
        <v>0</v>
      </c>
      <c r="H49" s="310">
        <v>0</v>
      </c>
      <c r="I49" s="310">
        <v>0</v>
      </c>
      <c r="J49" s="310">
        <v>0</v>
      </c>
      <c r="K49" s="310">
        <v>0</v>
      </c>
      <c r="L49" s="310">
        <v>0</v>
      </c>
      <c r="M49" s="310">
        <v>0</v>
      </c>
      <c r="N49" s="310">
        <v>0</v>
      </c>
      <c r="O49" s="310">
        <v>0</v>
      </c>
      <c r="P49" s="310">
        <f t="shared" si="0"/>
        <v>3716808</v>
      </c>
    </row>
    <row r="50" spans="1:16" ht="51">
      <c r="A50" s="305" t="s">
        <v>377</v>
      </c>
      <c r="B50" s="305" t="s">
        <v>378</v>
      </c>
      <c r="C50" s="305" t="s">
        <v>300</v>
      </c>
      <c r="D50" s="309" t="s">
        <v>379</v>
      </c>
      <c r="E50" s="310">
        <v>14532</v>
      </c>
      <c r="F50" s="310">
        <v>14532</v>
      </c>
      <c r="G50" s="310">
        <v>0</v>
      </c>
      <c r="H50" s="310">
        <v>0</v>
      </c>
      <c r="I50" s="310">
        <v>0</v>
      </c>
      <c r="J50" s="310">
        <v>0</v>
      </c>
      <c r="K50" s="310">
        <v>0</v>
      </c>
      <c r="L50" s="310">
        <v>0</v>
      </c>
      <c r="M50" s="310">
        <v>0</v>
      </c>
      <c r="N50" s="310">
        <v>0</v>
      </c>
      <c r="O50" s="310">
        <v>0</v>
      </c>
      <c r="P50" s="310">
        <f t="shared" si="0"/>
        <v>14532</v>
      </c>
    </row>
    <row r="51" spans="1:16" ht="25.5">
      <c r="A51" s="305" t="s">
        <v>553</v>
      </c>
      <c r="B51" s="305" t="s">
        <v>555</v>
      </c>
      <c r="C51" s="305" t="s">
        <v>192</v>
      </c>
      <c r="D51" s="309" t="s">
        <v>636</v>
      </c>
      <c r="E51" s="310">
        <v>7930000</v>
      </c>
      <c r="F51" s="310">
        <v>7930000</v>
      </c>
      <c r="G51" s="310">
        <v>0</v>
      </c>
      <c r="H51" s="310">
        <v>0</v>
      </c>
      <c r="I51" s="310">
        <v>0</v>
      </c>
      <c r="J51" s="310">
        <v>0</v>
      </c>
      <c r="K51" s="310">
        <v>0</v>
      </c>
      <c r="L51" s="310">
        <v>0</v>
      </c>
      <c r="M51" s="310">
        <v>0</v>
      </c>
      <c r="N51" s="310">
        <v>0</v>
      </c>
      <c r="O51" s="310">
        <v>0</v>
      </c>
      <c r="P51" s="310">
        <f t="shared" si="0"/>
        <v>7930000</v>
      </c>
    </row>
    <row r="52" spans="1:16" ht="25.5">
      <c r="A52" s="305" t="s">
        <v>386</v>
      </c>
      <c r="B52" s="305" t="s">
        <v>195</v>
      </c>
      <c r="C52" s="305" t="s">
        <v>196</v>
      </c>
      <c r="D52" s="309" t="s">
        <v>645</v>
      </c>
      <c r="E52" s="310">
        <v>92507800</v>
      </c>
      <c r="F52" s="310">
        <v>92507800</v>
      </c>
      <c r="G52" s="310">
        <v>0</v>
      </c>
      <c r="H52" s="310">
        <v>0</v>
      </c>
      <c r="I52" s="310">
        <v>0</v>
      </c>
      <c r="J52" s="310">
        <v>0</v>
      </c>
      <c r="K52" s="310">
        <v>0</v>
      </c>
      <c r="L52" s="310">
        <v>0</v>
      </c>
      <c r="M52" s="310">
        <v>0</v>
      </c>
      <c r="N52" s="310">
        <v>0</v>
      </c>
      <c r="O52" s="310">
        <v>0</v>
      </c>
      <c r="P52" s="310">
        <f t="shared" si="0"/>
        <v>92507800</v>
      </c>
    </row>
    <row r="53" spans="1:16" ht="25.5">
      <c r="A53" s="306" t="s">
        <v>647</v>
      </c>
      <c r="B53" s="306" t="s">
        <v>620</v>
      </c>
      <c r="C53" s="306" t="s">
        <v>620</v>
      </c>
      <c r="D53" s="307" t="s">
        <v>346</v>
      </c>
      <c r="E53" s="308">
        <v>12494685</v>
      </c>
      <c r="F53" s="308">
        <v>12198574</v>
      </c>
      <c r="G53" s="308">
        <v>9656649</v>
      </c>
      <c r="H53" s="308">
        <v>0</v>
      </c>
      <c r="I53" s="308">
        <v>296111</v>
      </c>
      <c r="J53" s="308">
        <v>0</v>
      </c>
      <c r="K53" s="308">
        <v>0</v>
      </c>
      <c r="L53" s="308">
        <v>0</v>
      </c>
      <c r="M53" s="308">
        <v>0</v>
      </c>
      <c r="N53" s="308">
        <v>0</v>
      </c>
      <c r="O53" s="308">
        <v>0</v>
      </c>
      <c r="P53" s="308">
        <f t="shared" si="0"/>
        <v>12494685</v>
      </c>
    </row>
    <row r="54" spans="1:16" ht="25.5">
      <c r="A54" s="305" t="s">
        <v>387</v>
      </c>
      <c r="B54" s="305" t="s">
        <v>369</v>
      </c>
      <c r="C54" s="305" t="s">
        <v>300</v>
      </c>
      <c r="D54" s="309" t="s">
        <v>370</v>
      </c>
      <c r="E54" s="310">
        <v>2374615</v>
      </c>
      <c r="F54" s="310">
        <v>2293297</v>
      </c>
      <c r="G54" s="310">
        <v>1868932</v>
      </c>
      <c r="H54" s="310">
        <v>0</v>
      </c>
      <c r="I54" s="310">
        <v>81318</v>
      </c>
      <c r="J54" s="310">
        <v>0</v>
      </c>
      <c r="K54" s="310">
        <v>0</v>
      </c>
      <c r="L54" s="310">
        <v>0</v>
      </c>
      <c r="M54" s="310">
        <v>0</v>
      </c>
      <c r="N54" s="310">
        <v>0</v>
      </c>
      <c r="O54" s="310">
        <v>0</v>
      </c>
      <c r="P54" s="310">
        <f t="shared" si="0"/>
        <v>2374615</v>
      </c>
    </row>
    <row r="55" spans="1:16" ht="76.5">
      <c r="A55" s="305" t="s">
        <v>563</v>
      </c>
      <c r="B55" s="305" t="s">
        <v>367</v>
      </c>
      <c r="C55" s="305" t="s">
        <v>187</v>
      </c>
      <c r="D55" s="309" t="s">
        <v>646</v>
      </c>
      <c r="E55" s="310">
        <v>9820708</v>
      </c>
      <c r="F55" s="310">
        <v>9605915</v>
      </c>
      <c r="G55" s="310">
        <v>7787717</v>
      </c>
      <c r="H55" s="310">
        <v>0</v>
      </c>
      <c r="I55" s="310">
        <v>214793</v>
      </c>
      <c r="J55" s="310">
        <v>0</v>
      </c>
      <c r="K55" s="310">
        <v>0</v>
      </c>
      <c r="L55" s="310">
        <v>0</v>
      </c>
      <c r="M55" s="310">
        <v>0</v>
      </c>
      <c r="N55" s="310">
        <v>0</v>
      </c>
      <c r="O55" s="310">
        <v>0</v>
      </c>
      <c r="P55" s="310">
        <f t="shared" si="0"/>
        <v>9820708</v>
      </c>
    </row>
    <row r="56" spans="1:16" ht="25.5">
      <c r="A56" s="305" t="s">
        <v>564</v>
      </c>
      <c r="B56" s="305" t="s">
        <v>195</v>
      </c>
      <c r="C56" s="305" t="s">
        <v>196</v>
      </c>
      <c r="D56" s="309" t="s">
        <v>645</v>
      </c>
      <c r="E56" s="310">
        <v>299362</v>
      </c>
      <c r="F56" s="310">
        <v>299362</v>
      </c>
      <c r="G56" s="310">
        <v>0</v>
      </c>
      <c r="H56" s="310">
        <v>0</v>
      </c>
      <c r="I56" s="310">
        <v>0</v>
      </c>
      <c r="J56" s="310">
        <v>0</v>
      </c>
      <c r="K56" s="310">
        <v>0</v>
      </c>
      <c r="L56" s="310">
        <v>0</v>
      </c>
      <c r="M56" s="310">
        <v>0</v>
      </c>
      <c r="N56" s="310">
        <v>0</v>
      </c>
      <c r="O56" s="310">
        <v>0</v>
      </c>
      <c r="P56" s="310">
        <f t="shared" si="0"/>
        <v>299362</v>
      </c>
    </row>
    <row r="57" spans="1:16" ht="25.5">
      <c r="A57" s="306" t="s">
        <v>644</v>
      </c>
      <c r="B57" s="306" t="s">
        <v>620</v>
      </c>
      <c r="C57" s="306" t="s">
        <v>620</v>
      </c>
      <c r="D57" s="307" t="s">
        <v>643</v>
      </c>
      <c r="E57" s="308">
        <v>3516973</v>
      </c>
      <c r="F57" s="308">
        <v>3516973</v>
      </c>
      <c r="G57" s="308">
        <v>2851150</v>
      </c>
      <c r="H57" s="308">
        <v>0</v>
      </c>
      <c r="I57" s="308">
        <v>0</v>
      </c>
      <c r="J57" s="308">
        <v>0</v>
      </c>
      <c r="K57" s="308">
        <v>0</v>
      </c>
      <c r="L57" s="308">
        <v>0</v>
      </c>
      <c r="M57" s="308">
        <v>0</v>
      </c>
      <c r="N57" s="308">
        <v>0</v>
      </c>
      <c r="O57" s="308">
        <v>0</v>
      </c>
      <c r="P57" s="308">
        <f t="shared" si="0"/>
        <v>3516973</v>
      </c>
    </row>
    <row r="58" spans="1:16" ht="25.5">
      <c r="A58" s="306" t="s">
        <v>393</v>
      </c>
      <c r="B58" s="306" t="s">
        <v>620</v>
      </c>
      <c r="C58" s="306" t="s">
        <v>620</v>
      </c>
      <c r="D58" s="307" t="s">
        <v>643</v>
      </c>
      <c r="E58" s="308">
        <v>3516973</v>
      </c>
      <c r="F58" s="308">
        <v>3516973</v>
      </c>
      <c r="G58" s="308">
        <v>2851150</v>
      </c>
      <c r="H58" s="308">
        <v>0</v>
      </c>
      <c r="I58" s="308">
        <v>0</v>
      </c>
      <c r="J58" s="308">
        <v>0</v>
      </c>
      <c r="K58" s="308">
        <v>0</v>
      </c>
      <c r="L58" s="308">
        <v>0</v>
      </c>
      <c r="M58" s="308">
        <v>0</v>
      </c>
      <c r="N58" s="308">
        <v>0</v>
      </c>
      <c r="O58" s="308">
        <v>0</v>
      </c>
      <c r="P58" s="308">
        <f t="shared" si="0"/>
        <v>3516973</v>
      </c>
    </row>
    <row r="59" spans="1:16" ht="38.25">
      <c r="A59" s="305" t="s">
        <v>395</v>
      </c>
      <c r="B59" s="305" t="s">
        <v>297</v>
      </c>
      <c r="C59" s="305" t="s">
        <v>172</v>
      </c>
      <c r="D59" s="309" t="s">
        <v>298</v>
      </c>
      <c r="E59" s="310">
        <v>3516973</v>
      </c>
      <c r="F59" s="310">
        <v>3516973</v>
      </c>
      <c r="G59" s="310">
        <v>2851150</v>
      </c>
      <c r="H59" s="310">
        <v>0</v>
      </c>
      <c r="I59" s="310">
        <v>0</v>
      </c>
      <c r="J59" s="310">
        <v>0</v>
      </c>
      <c r="K59" s="310">
        <v>0</v>
      </c>
      <c r="L59" s="310">
        <v>0</v>
      </c>
      <c r="M59" s="310">
        <v>0</v>
      </c>
      <c r="N59" s="310">
        <v>0</v>
      </c>
      <c r="O59" s="310">
        <v>0</v>
      </c>
      <c r="P59" s="310">
        <f t="shared" si="0"/>
        <v>3516973</v>
      </c>
    </row>
    <row r="60" spans="1:16" ht="38.25">
      <c r="A60" s="306" t="s">
        <v>400</v>
      </c>
      <c r="B60" s="306" t="s">
        <v>620</v>
      </c>
      <c r="C60" s="306" t="s">
        <v>620</v>
      </c>
      <c r="D60" s="307" t="s">
        <v>633</v>
      </c>
      <c r="E60" s="308">
        <v>25681189</v>
      </c>
      <c r="F60" s="308">
        <v>25606889</v>
      </c>
      <c r="G60" s="308">
        <v>18497587</v>
      </c>
      <c r="H60" s="308">
        <v>97495</v>
      </c>
      <c r="I60" s="308">
        <v>74300</v>
      </c>
      <c r="J60" s="308">
        <v>157000</v>
      </c>
      <c r="K60" s="308">
        <v>0</v>
      </c>
      <c r="L60" s="308">
        <v>157000</v>
      </c>
      <c r="M60" s="308">
        <v>0</v>
      </c>
      <c r="N60" s="308">
        <v>0</v>
      </c>
      <c r="O60" s="308">
        <v>0</v>
      </c>
      <c r="P60" s="308">
        <f t="shared" si="0"/>
        <v>25838189</v>
      </c>
    </row>
    <row r="61" spans="1:16" ht="38.25">
      <c r="A61" s="306" t="s">
        <v>402</v>
      </c>
      <c r="B61" s="306" t="s">
        <v>620</v>
      </c>
      <c r="C61" s="306" t="s">
        <v>620</v>
      </c>
      <c r="D61" s="307" t="s">
        <v>633</v>
      </c>
      <c r="E61" s="308">
        <v>12484599</v>
      </c>
      <c r="F61" s="308">
        <v>12410299</v>
      </c>
      <c r="G61" s="308">
        <v>8533137</v>
      </c>
      <c r="H61" s="308">
        <v>97495</v>
      </c>
      <c r="I61" s="308">
        <v>74300</v>
      </c>
      <c r="J61" s="308">
        <v>0</v>
      </c>
      <c r="K61" s="308">
        <v>0</v>
      </c>
      <c r="L61" s="308">
        <v>0</v>
      </c>
      <c r="M61" s="308">
        <v>0</v>
      </c>
      <c r="N61" s="308">
        <v>0</v>
      </c>
      <c r="O61" s="308">
        <v>0</v>
      </c>
      <c r="P61" s="308">
        <f t="shared" si="0"/>
        <v>12484599</v>
      </c>
    </row>
    <row r="62" spans="1:16" ht="38.25">
      <c r="A62" s="305" t="s">
        <v>403</v>
      </c>
      <c r="B62" s="305" t="s">
        <v>297</v>
      </c>
      <c r="C62" s="305" t="s">
        <v>172</v>
      </c>
      <c r="D62" s="309" t="s">
        <v>298</v>
      </c>
      <c r="E62" s="310">
        <v>5699483</v>
      </c>
      <c r="F62" s="310">
        <v>5699483</v>
      </c>
      <c r="G62" s="310">
        <v>4478010</v>
      </c>
      <c r="H62" s="310">
        <v>0</v>
      </c>
      <c r="I62" s="310">
        <v>0</v>
      </c>
      <c r="J62" s="310">
        <v>0</v>
      </c>
      <c r="K62" s="310">
        <v>0</v>
      </c>
      <c r="L62" s="310">
        <v>0</v>
      </c>
      <c r="M62" s="310">
        <v>0</v>
      </c>
      <c r="N62" s="310">
        <v>0</v>
      </c>
      <c r="O62" s="310">
        <v>0</v>
      </c>
      <c r="P62" s="310">
        <f t="shared" si="0"/>
        <v>5699483</v>
      </c>
    </row>
    <row r="63" spans="1:16">
      <c r="A63" s="305" t="s">
        <v>642</v>
      </c>
      <c r="B63" s="305" t="s">
        <v>322</v>
      </c>
      <c r="C63" s="305" t="s">
        <v>323</v>
      </c>
      <c r="D63" s="309" t="s">
        <v>324</v>
      </c>
      <c r="E63" s="310">
        <v>10000</v>
      </c>
      <c r="F63" s="310">
        <v>10000</v>
      </c>
      <c r="G63" s="310">
        <v>0</v>
      </c>
      <c r="H63" s="310">
        <v>0</v>
      </c>
      <c r="I63" s="310">
        <v>0</v>
      </c>
      <c r="J63" s="310">
        <v>0</v>
      </c>
      <c r="K63" s="310">
        <v>0</v>
      </c>
      <c r="L63" s="310">
        <v>0</v>
      </c>
      <c r="M63" s="310">
        <v>0</v>
      </c>
      <c r="N63" s="310">
        <v>0</v>
      </c>
      <c r="O63" s="310">
        <v>0</v>
      </c>
      <c r="P63" s="310">
        <f t="shared" si="0"/>
        <v>10000</v>
      </c>
    </row>
    <row r="64" spans="1:16" ht="38.25">
      <c r="A64" s="305" t="s">
        <v>641</v>
      </c>
      <c r="B64" s="305" t="s">
        <v>565</v>
      </c>
      <c r="C64" s="305" t="s">
        <v>187</v>
      </c>
      <c r="D64" s="309" t="s">
        <v>640</v>
      </c>
      <c r="E64" s="310">
        <v>220000</v>
      </c>
      <c r="F64" s="310">
        <v>220000</v>
      </c>
      <c r="G64" s="310">
        <v>0</v>
      </c>
      <c r="H64" s="310">
        <v>0</v>
      </c>
      <c r="I64" s="310">
        <v>0</v>
      </c>
      <c r="J64" s="310">
        <v>0</v>
      </c>
      <c r="K64" s="310">
        <v>0</v>
      </c>
      <c r="L64" s="310">
        <v>0</v>
      </c>
      <c r="M64" s="310">
        <v>0</v>
      </c>
      <c r="N64" s="310">
        <v>0</v>
      </c>
      <c r="O64" s="310">
        <v>0</v>
      </c>
      <c r="P64" s="310">
        <f t="shared" si="0"/>
        <v>220000</v>
      </c>
    </row>
    <row r="65" spans="1:16" ht="51">
      <c r="A65" s="305" t="s">
        <v>639</v>
      </c>
      <c r="B65" s="305" t="s">
        <v>566</v>
      </c>
      <c r="C65" s="305" t="s">
        <v>187</v>
      </c>
      <c r="D65" s="309" t="s">
        <v>638</v>
      </c>
      <c r="E65" s="310">
        <v>723000</v>
      </c>
      <c r="F65" s="310">
        <v>723000</v>
      </c>
      <c r="G65" s="310">
        <v>0</v>
      </c>
      <c r="H65" s="310">
        <v>0</v>
      </c>
      <c r="I65" s="310">
        <v>0</v>
      </c>
      <c r="J65" s="310">
        <v>0</v>
      </c>
      <c r="K65" s="310">
        <v>0</v>
      </c>
      <c r="L65" s="310">
        <v>0</v>
      </c>
      <c r="M65" s="310">
        <v>0</v>
      </c>
      <c r="N65" s="310">
        <v>0</v>
      </c>
      <c r="O65" s="310">
        <v>0</v>
      </c>
      <c r="P65" s="310">
        <f t="shared" si="0"/>
        <v>723000</v>
      </c>
    </row>
    <row r="66" spans="1:16" ht="25.5">
      <c r="A66" s="305" t="s">
        <v>637</v>
      </c>
      <c r="B66" s="305" t="s">
        <v>555</v>
      </c>
      <c r="C66" s="305" t="s">
        <v>192</v>
      </c>
      <c r="D66" s="309" t="s">
        <v>636</v>
      </c>
      <c r="E66" s="310">
        <v>210000</v>
      </c>
      <c r="F66" s="310">
        <v>210000</v>
      </c>
      <c r="G66" s="310">
        <v>0</v>
      </c>
      <c r="H66" s="310">
        <v>0</v>
      </c>
      <c r="I66" s="310">
        <v>0</v>
      </c>
      <c r="J66" s="310">
        <v>0</v>
      </c>
      <c r="K66" s="310">
        <v>0</v>
      </c>
      <c r="L66" s="310">
        <v>0</v>
      </c>
      <c r="M66" s="310">
        <v>0</v>
      </c>
      <c r="N66" s="310">
        <v>0</v>
      </c>
      <c r="O66" s="310">
        <v>0</v>
      </c>
      <c r="P66" s="310">
        <f t="shared" si="0"/>
        <v>210000</v>
      </c>
    </row>
    <row r="67" spans="1:16">
      <c r="A67" s="305" t="s">
        <v>404</v>
      </c>
      <c r="B67" s="305" t="s">
        <v>405</v>
      </c>
      <c r="C67" s="305" t="s">
        <v>406</v>
      </c>
      <c r="D67" s="309" t="s">
        <v>407</v>
      </c>
      <c r="E67" s="310">
        <v>1893232</v>
      </c>
      <c r="F67" s="310">
        <v>1863232</v>
      </c>
      <c r="G67" s="310">
        <v>1514534</v>
      </c>
      <c r="H67" s="310">
        <v>0</v>
      </c>
      <c r="I67" s="310">
        <v>30000</v>
      </c>
      <c r="J67" s="310">
        <v>0</v>
      </c>
      <c r="K67" s="310">
        <v>0</v>
      </c>
      <c r="L67" s="310">
        <v>0</v>
      </c>
      <c r="M67" s="310">
        <v>0</v>
      </c>
      <c r="N67" s="310">
        <v>0</v>
      </c>
      <c r="O67" s="310">
        <v>0</v>
      </c>
      <c r="P67" s="310">
        <f t="shared" si="0"/>
        <v>1893232</v>
      </c>
    </row>
    <row r="68" spans="1:16" ht="38.25">
      <c r="A68" s="305" t="s">
        <v>408</v>
      </c>
      <c r="B68" s="305" t="s">
        <v>409</v>
      </c>
      <c r="C68" s="305" t="s">
        <v>410</v>
      </c>
      <c r="D68" s="309" t="s">
        <v>635</v>
      </c>
      <c r="E68" s="310">
        <v>3587084</v>
      </c>
      <c r="F68" s="310">
        <v>3542784</v>
      </c>
      <c r="G68" s="310">
        <v>2540593</v>
      </c>
      <c r="H68" s="310">
        <v>97495</v>
      </c>
      <c r="I68" s="310">
        <v>44300</v>
      </c>
      <c r="J68" s="310">
        <v>0</v>
      </c>
      <c r="K68" s="310">
        <v>0</v>
      </c>
      <c r="L68" s="310">
        <v>0</v>
      </c>
      <c r="M68" s="310">
        <v>0</v>
      </c>
      <c r="N68" s="310">
        <v>0</v>
      </c>
      <c r="O68" s="310">
        <v>0</v>
      </c>
      <c r="P68" s="310">
        <f t="shared" si="0"/>
        <v>3587084</v>
      </c>
    </row>
    <row r="69" spans="1:16">
      <c r="A69" s="305" t="s">
        <v>412</v>
      </c>
      <c r="B69" s="305" t="s">
        <v>413</v>
      </c>
      <c r="C69" s="305" t="s">
        <v>414</v>
      </c>
      <c r="D69" s="309" t="s">
        <v>415</v>
      </c>
      <c r="E69" s="310">
        <v>141800</v>
      </c>
      <c r="F69" s="310">
        <v>141800</v>
      </c>
      <c r="G69" s="310">
        <v>0</v>
      </c>
      <c r="H69" s="310">
        <v>0</v>
      </c>
      <c r="I69" s="310">
        <v>0</v>
      </c>
      <c r="J69" s="310">
        <v>0</v>
      </c>
      <c r="K69" s="310">
        <v>0</v>
      </c>
      <c r="L69" s="310">
        <v>0</v>
      </c>
      <c r="M69" s="310">
        <v>0</v>
      </c>
      <c r="N69" s="310">
        <v>0</v>
      </c>
      <c r="O69" s="310">
        <v>0</v>
      </c>
      <c r="P69" s="310">
        <f t="shared" si="0"/>
        <v>141800</v>
      </c>
    </row>
    <row r="70" spans="1:16" ht="38.25">
      <c r="A70" s="306" t="s">
        <v>634</v>
      </c>
      <c r="B70" s="306" t="s">
        <v>620</v>
      </c>
      <c r="C70" s="306" t="s">
        <v>620</v>
      </c>
      <c r="D70" s="307" t="s">
        <v>633</v>
      </c>
      <c r="E70" s="308">
        <v>13196590</v>
      </c>
      <c r="F70" s="308">
        <v>13196590</v>
      </c>
      <c r="G70" s="308">
        <v>9964450</v>
      </c>
      <c r="H70" s="308">
        <v>0</v>
      </c>
      <c r="I70" s="308">
        <v>0</v>
      </c>
      <c r="J70" s="308">
        <v>157000</v>
      </c>
      <c r="K70" s="308">
        <v>0</v>
      </c>
      <c r="L70" s="308">
        <v>157000</v>
      </c>
      <c r="M70" s="308">
        <v>0</v>
      </c>
      <c r="N70" s="308">
        <v>0</v>
      </c>
      <c r="O70" s="308">
        <v>0</v>
      </c>
      <c r="P70" s="308">
        <f t="shared" si="0"/>
        <v>13353590</v>
      </c>
    </row>
    <row r="71" spans="1:16" ht="25.5">
      <c r="A71" s="305" t="s">
        <v>416</v>
      </c>
      <c r="B71" s="305" t="s">
        <v>417</v>
      </c>
      <c r="C71" s="305" t="s">
        <v>315</v>
      </c>
      <c r="D71" s="309" t="s">
        <v>632</v>
      </c>
      <c r="E71" s="310">
        <v>7152902</v>
      </c>
      <c r="F71" s="310">
        <v>7152902</v>
      </c>
      <c r="G71" s="310">
        <v>5726039</v>
      </c>
      <c r="H71" s="310">
        <v>0</v>
      </c>
      <c r="I71" s="310">
        <v>0</v>
      </c>
      <c r="J71" s="310">
        <v>157000</v>
      </c>
      <c r="K71" s="310">
        <v>0</v>
      </c>
      <c r="L71" s="310">
        <v>157000</v>
      </c>
      <c r="M71" s="310">
        <v>0</v>
      </c>
      <c r="N71" s="310">
        <v>0</v>
      </c>
      <c r="O71" s="310">
        <v>0</v>
      </c>
      <c r="P71" s="310">
        <f t="shared" si="0"/>
        <v>7309902</v>
      </c>
    </row>
    <row r="72" spans="1:16">
      <c r="A72" s="305" t="s">
        <v>631</v>
      </c>
      <c r="B72" s="305" t="s">
        <v>322</v>
      </c>
      <c r="C72" s="305" t="s">
        <v>323</v>
      </c>
      <c r="D72" s="309" t="s">
        <v>324</v>
      </c>
      <c r="E72" s="310">
        <v>25000</v>
      </c>
      <c r="F72" s="310">
        <v>25000</v>
      </c>
      <c r="G72" s="310">
        <v>0</v>
      </c>
      <c r="H72" s="310">
        <v>0</v>
      </c>
      <c r="I72" s="310">
        <v>0</v>
      </c>
      <c r="J72" s="310">
        <v>0</v>
      </c>
      <c r="K72" s="310">
        <v>0</v>
      </c>
      <c r="L72" s="310">
        <v>0</v>
      </c>
      <c r="M72" s="310">
        <v>0</v>
      </c>
      <c r="N72" s="310">
        <v>0</v>
      </c>
      <c r="O72" s="310">
        <v>0</v>
      </c>
      <c r="P72" s="310">
        <f t="shared" si="0"/>
        <v>25000</v>
      </c>
    </row>
    <row r="73" spans="1:16" ht="38.25">
      <c r="A73" s="305" t="s">
        <v>630</v>
      </c>
      <c r="B73" s="305" t="s">
        <v>419</v>
      </c>
      <c r="C73" s="305" t="s">
        <v>420</v>
      </c>
      <c r="D73" s="309" t="s">
        <v>629</v>
      </c>
      <c r="E73" s="310">
        <v>3909120</v>
      </c>
      <c r="F73" s="310">
        <v>3909120</v>
      </c>
      <c r="G73" s="310">
        <v>2644175</v>
      </c>
      <c r="H73" s="310">
        <v>0</v>
      </c>
      <c r="I73" s="310">
        <v>0</v>
      </c>
      <c r="J73" s="310">
        <v>0</v>
      </c>
      <c r="K73" s="310">
        <v>0</v>
      </c>
      <c r="L73" s="310">
        <v>0</v>
      </c>
      <c r="M73" s="310">
        <v>0</v>
      </c>
      <c r="N73" s="310">
        <v>0</v>
      </c>
      <c r="O73" s="310">
        <v>0</v>
      </c>
      <c r="P73" s="310">
        <f t="shared" si="0"/>
        <v>3909120</v>
      </c>
    </row>
    <row r="74" spans="1:16" ht="51">
      <c r="A74" s="305" t="s">
        <v>628</v>
      </c>
      <c r="B74" s="305" t="s">
        <v>426</v>
      </c>
      <c r="C74" s="305" t="s">
        <v>420</v>
      </c>
      <c r="D74" s="309" t="s">
        <v>627</v>
      </c>
      <c r="E74" s="310">
        <v>1979968</v>
      </c>
      <c r="F74" s="310">
        <v>1979968</v>
      </c>
      <c r="G74" s="310">
        <v>1594236</v>
      </c>
      <c r="H74" s="310">
        <v>0</v>
      </c>
      <c r="I74" s="310">
        <v>0</v>
      </c>
      <c r="J74" s="310">
        <v>0</v>
      </c>
      <c r="K74" s="310">
        <v>0</v>
      </c>
      <c r="L74" s="310">
        <v>0</v>
      </c>
      <c r="M74" s="310">
        <v>0</v>
      </c>
      <c r="N74" s="310">
        <v>0</v>
      </c>
      <c r="O74" s="310">
        <v>0</v>
      </c>
      <c r="P74" s="310">
        <f t="shared" si="0"/>
        <v>1979968</v>
      </c>
    </row>
    <row r="75" spans="1:16" ht="38.25">
      <c r="A75" s="305" t="s">
        <v>626</v>
      </c>
      <c r="B75" s="305" t="s">
        <v>567</v>
      </c>
      <c r="C75" s="305" t="s">
        <v>420</v>
      </c>
      <c r="D75" s="309" t="s">
        <v>625</v>
      </c>
      <c r="E75" s="310">
        <v>129600</v>
      </c>
      <c r="F75" s="310">
        <v>129600</v>
      </c>
      <c r="G75" s="310">
        <v>0</v>
      </c>
      <c r="H75" s="310">
        <v>0</v>
      </c>
      <c r="I75" s="310">
        <v>0</v>
      </c>
      <c r="J75" s="310">
        <v>0</v>
      </c>
      <c r="K75" s="310">
        <v>0</v>
      </c>
      <c r="L75" s="310">
        <v>0</v>
      </c>
      <c r="M75" s="310">
        <v>0</v>
      </c>
      <c r="N75" s="310">
        <v>0</v>
      </c>
      <c r="O75" s="310">
        <v>0</v>
      </c>
      <c r="P75" s="310">
        <f t="shared" si="0"/>
        <v>129600</v>
      </c>
    </row>
    <row r="76" spans="1:16" ht="25.5">
      <c r="A76" s="306" t="s">
        <v>428</v>
      </c>
      <c r="B76" s="306" t="s">
        <v>620</v>
      </c>
      <c r="C76" s="306" t="s">
        <v>620</v>
      </c>
      <c r="D76" s="307" t="s">
        <v>429</v>
      </c>
      <c r="E76" s="308">
        <v>51290271</v>
      </c>
      <c r="F76" s="308">
        <v>38455271</v>
      </c>
      <c r="G76" s="308">
        <v>4945135</v>
      </c>
      <c r="H76" s="308">
        <v>0</v>
      </c>
      <c r="I76" s="308">
        <v>12835000</v>
      </c>
      <c r="J76" s="308">
        <v>0</v>
      </c>
      <c r="K76" s="308">
        <v>0</v>
      </c>
      <c r="L76" s="308">
        <v>0</v>
      </c>
      <c r="M76" s="308">
        <v>0</v>
      </c>
      <c r="N76" s="308">
        <v>0</v>
      </c>
      <c r="O76" s="308">
        <v>0</v>
      </c>
      <c r="P76" s="308">
        <f t="shared" si="0"/>
        <v>51290271</v>
      </c>
    </row>
    <row r="77" spans="1:16" ht="25.5">
      <c r="A77" s="306" t="s">
        <v>430</v>
      </c>
      <c r="B77" s="306" t="s">
        <v>620</v>
      </c>
      <c r="C77" s="306" t="s">
        <v>620</v>
      </c>
      <c r="D77" s="307" t="s">
        <v>429</v>
      </c>
      <c r="E77" s="308">
        <v>51290271</v>
      </c>
      <c r="F77" s="308">
        <v>38455271</v>
      </c>
      <c r="G77" s="308">
        <v>4945135</v>
      </c>
      <c r="H77" s="308">
        <v>0</v>
      </c>
      <c r="I77" s="308">
        <v>12835000</v>
      </c>
      <c r="J77" s="308">
        <v>0</v>
      </c>
      <c r="K77" s="308">
        <v>0</v>
      </c>
      <c r="L77" s="308">
        <v>0</v>
      </c>
      <c r="M77" s="308">
        <v>0</v>
      </c>
      <c r="N77" s="308">
        <v>0</v>
      </c>
      <c r="O77" s="308">
        <v>0</v>
      </c>
      <c r="P77" s="308">
        <f t="shared" si="0"/>
        <v>51290271</v>
      </c>
    </row>
    <row r="78" spans="1:16" ht="38.25">
      <c r="A78" s="305" t="s">
        <v>431</v>
      </c>
      <c r="B78" s="305" t="s">
        <v>297</v>
      </c>
      <c r="C78" s="305" t="s">
        <v>172</v>
      </c>
      <c r="D78" s="309" t="s">
        <v>298</v>
      </c>
      <c r="E78" s="310">
        <v>6136840</v>
      </c>
      <c r="F78" s="310">
        <v>6086840</v>
      </c>
      <c r="G78" s="310">
        <v>4945135</v>
      </c>
      <c r="H78" s="310">
        <v>0</v>
      </c>
      <c r="I78" s="310">
        <v>50000</v>
      </c>
      <c r="J78" s="310">
        <v>0</v>
      </c>
      <c r="K78" s="310">
        <v>0</v>
      </c>
      <c r="L78" s="310">
        <v>0</v>
      </c>
      <c r="M78" s="310">
        <v>0</v>
      </c>
      <c r="N78" s="310">
        <v>0</v>
      </c>
      <c r="O78" s="310">
        <v>0</v>
      </c>
      <c r="P78" s="310">
        <f t="shared" si="0"/>
        <v>6136840</v>
      </c>
    </row>
    <row r="79" spans="1:16">
      <c r="A79" s="305" t="s">
        <v>434</v>
      </c>
      <c r="B79" s="305" t="s">
        <v>435</v>
      </c>
      <c r="C79" s="305" t="s">
        <v>175</v>
      </c>
      <c r="D79" s="309" t="s">
        <v>436</v>
      </c>
      <c r="E79" s="310">
        <v>21124900</v>
      </c>
      <c r="F79" s="310">
        <v>21124900</v>
      </c>
      <c r="G79" s="310">
        <v>0</v>
      </c>
      <c r="H79" s="310">
        <v>0</v>
      </c>
      <c r="I79" s="310">
        <v>0</v>
      </c>
      <c r="J79" s="310">
        <v>0</v>
      </c>
      <c r="K79" s="310">
        <v>0</v>
      </c>
      <c r="L79" s="310">
        <v>0</v>
      </c>
      <c r="M79" s="310">
        <v>0</v>
      </c>
      <c r="N79" s="310">
        <v>0</v>
      </c>
      <c r="O79" s="310">
        <v>0</v>
      </c>
      <c r="P79" s="310">
        <f t="shared" si="0"/>
        <v>21124900</v>
      </c>
    </row>
    <row r="80" spans="1:16">
      <c r="A80" s="305" t="s">
        <v>440</v>
      </c>
      <c r="B80" s="305" t="s">
        <v>624</v>
      </c>
      <c r="C80" s="305" t="s">
        <v>175</v>
      </c>
      <c r="D80" s="309" t="s">
        <v>115</v>
      </c>
      <c r="E80" s="310">
        <v>18531</v>
      </c>
      <c r="F80" s="310">
        <v>18531</v>
      </c>
      <c r="G80" s="310">
        <v>0</v>
      </c>
      <c r="H80" s="310">
        <v>0</v>
      </c>
      <c r="I80" s="310">
        <v>0</v>
      </c>
      <c r="J80" s="310">
        <v>0</v>
      </c>
      <c r="K80" s="310">
        <v>0</v>
      </c>
      <c r="L80" s="310">
        <v>0</v>
      </c>
      <c r="M80" s="310">
        <v>0</v>
      </c>
      <c r="N80" s="310">
        <v>0</v>
      </c>
      <c r="O80" s="310">
        <v>0</v>
      </c>
      <c r="P80" s="310">
        <f t="shared" si="0"/>
        <v>18531</v>
      </c>
    </row>
    <row r="81" spans="1:16" ht="38.25">
      <c r="A81" s="305" t="s">
        <v>441</v>
      </c>
      <c r="B81" s="305" t="s">
        <v>623</v>
      </c>
      <c r="C81" s="305" t="s">
        <v>175</v>
      </c>
      <c r="D81" s="309" t="s">
        <v>483</v>
      </c>
      <c r="E81" s="310">
        <v>24010000</v>
      </c>
      <c r="F81" s="310">
        <v>11225000</v>
      </c>
      <c r="G81" s="310">
        <v>0</v>
      </c>
      <c r="H81" s="310">
        <v>0</v>
      </c>
      <c r="I81" s="310">
        <v>12785000</v>
      </c>
      <c r="J81" s="310">
        <v>0</v>
      </c>
      <c r="K81" s="310">
        <v>0</v>
      </c>
      <c r="L81" s="310">
        <v>0</v>
      </c>
      <c r="M81" s="310">
        <v>0</v>
      </c>
      <c r="N81" s="310">
        <v>0</v>
      </c>
      <c r="O81" s="310">
        <v>0</v>
      </c>
      <c r="P81" s="310">
        <f t="shared" si="0"/>
        <v>24010000</v>
      </c>
    </row>
    <row r="82" spans="1:16" ht="25.5">
      <c r="A82" s="306" t="s">
        <v>622</v>
      </c>
      <c r="B82" s="306" t="s">
        <v>620</v>
      </c>
      <c r="C82" s="306" t="s">
        <v>620</v>
      </c>
      <c r="D82" s="307" t="s">
        <v>443</v>
      </c>
      <c r="E82" s="308">
        <v>4710304</v>
      </c>
      <c r="F82" s="308">
        <v>4710304</v>
      </c>
      <c r="G82" s="308">
        <v>3802845</v>
      </c>
      <c r="H82" s="308">
        <v>0</v>
      </c>
      <c r="I82" s="308">
        <v>0</v>
      </c>
      <c r="J82" s="308">
        <v>0</v>
      </c>
      <c r="K82" s="308">
        <v>0</v>
      </c>
      <c r="L82" s="308">
        <v>0</v>
      </c>
      <c r="M82" s="308">
        <v>0</v>
      </c>
      <c r="N82" s="308">
        <v>0</v>
      </c>
      <c r="O82" s="308">
        <v>0</v>
      </c>
      <c r="P82" s="308">
        <f t="shared" ref="P82:P85" si="1">E82 + J82</f>
        <v>4710304</v>
      </c>
    </row>
    <row r="83" spans="1:16" ht="25.5">
      <c r="A83" s="306" t="s">
        <v>621</v>
      </c>
      <c r="B83" s="306" t="s">
        <v>620</v>
      </c>
      <c r="C83" s="306" t="s">
        <v>620</v>
      </c>
      <c r="D83" s="307" t="s">
        <v>443</v>
      </c>
      <c r="E83" s="308">
        <v>4710304</v>
      </c>
      <c r="F83" s="308">
        <v>4710304</v>
      </c>
      <c r="G83" s="308">
        <v>3802845</v>
      </c>
      <c r="H83" s="308">
        <v>0</v>
      </c>
      <c r="I83" s="308">
        <v>0</v>
      </c>
      <c r="J83" s="308">
        <v>0</v>
      </c>
      <c r="K83" s="308">
        <v>0</v>
      </c>
      <c r="L83" s="308">
        <v>0</v>
      </c>
      <c r="M83" s="308">
        <v>0</v>
      </c>
      <c r="N83" s="308">
        <v>0</v>
      </c>
      <c r="O83" s="308">
        <v>0</v>
      </c>
      <c r="P83" s="308">
        <f t="shared" si="1"/>
        <v>4710304</v>
      </c>
    </row>
    <row r="84" spans="1:16" ht="38.25">
      <c r="A84" s="305" t="s">
        <v>619</v>
      </c>
      <c r="B84" s="305" t="s">
        <v>297</v>
      </c>
      <c r="C84" s="305" t="s">
        <v>172</v>
      </c>
      <c r="D84" s="309" t="s">
        <v>298</v>
      </c>
      <c r="E84" s="310">
        <v>4710304</v>
      </c>
      <c r="F84" s="310">
        <v>4710304</v>
      </c>
      <c r="G84" s="310">
        <v>3802845</v>
      </c>
      <c r="H84" s="310">
        <v>0</v>
      </c>
      <c r="I84" s="310">
        <v>0</v>
      </c>
      <c r="J84" s="310">
        <v>0</v>
      </c>
      <c r="K84" s="310">
        <v>0</v>
      </c>
      <c r="L84" s="310">
        <v>0</v>
      </c>
      <c r="M84" s="310">
        <v>0</v>
      </c>
      <c r="N84" s="310">
        <v>0</v>
      </c>
      <c r="O84" s="310">
        <v>0</v>
      </c>
      <c r="P84" s="310">
        <f t="shared" si="1"/>
        <v>4710304</v>
      </c>
    </row>
    <row r="85" spans="1:16">
      <c r="A85" s="306" t="s">
        <v>618</v>
      </c>
      <c r="B85" s="306" t="s">
        <v>618</v>
      </c>
      <c r="C85" s="306" t="s">
        <v>618</v>
      </c>
      <c r="D85" s="311" t="s">
        <v>449</v>
      </c>
      <c r="E85" s="308">
        <v>503029100</v>
      </c>
      <c r="F85" s="308">
        <v>473386768</v>
      </c>
      <c r="G85" s="308">
        <v>159973423</v>
      </c>
      <c r="H85" s="308">
        <v>2637242</v>
      </c>
      <c r="I85" s="308">
        <v>29642332</v>
      </c>
      <c r="J85" s="308">
        <v>157000</v>
      </c>
      <c r="K85" s="308">
        <v>0</v>
      </c>
      <c r="L85" s="308">
        <v>157000</v>
      </c>
      <c r="M85" s="308">
        <v>0</v>
      </c>
      <c r="N85" s="308">
        <v>0</v>
      </c>
      <c r="O85" s="308">
        <v>0</v>
      </c>
      <c r="P85" s="308">
        <f t="shared" si="1"/>
        <v>503186100</v>
      </c>
    </row>
    <row r="86" spans="1:16">
      <c r="A86" s="303"/>
      <c r="B86" s="303"/>
      <c r="C86" s="303"/>
      <c r="D86" s="303"/>
      <c r="E86" s="303"/>
      <c r="F86" s="303"/>
      <c r="G86" s="303"/>
      <c r="H86" s="303"/>
      <c r="I86" s="303"/>
      <c r="J86" s="303"/>
      <c r="K86" s="303"/>
      <c r="L86" s="303"/>
      <c r="M86" s="303"/>
      <c r="N86" s="303"/>
      <c r="O86" s="303"/>
      <c r="P86" s="303"/>
    </row>
    <row r="87" spans="1:16">
      <c r="A87" s="328"/>
      <c r="B87" s="328"/>
      <c r="C87" s="328"/>
      <c r="D87" s="328"/>
      <c r="E87" s="328"/>
      <c r="F87" s="328"/>
      <c r="G87" s="328"/>
      <c r="H87" s="328"/>
      <c r="I87" s="328"/>
      <c r="J87" s="328"/>
      <c r="K87" s="328"/>
      <c r="L87" s="328"/>
      <c r="M87" s="328"/>
      <c r="N87" s="328"/>
      <c r="O87" s="328"/>
      <c r="P87" s="328"/>
    </row>
    <row r="88" spans="1:16" ht="15.75" customHeight="1">
      <c r="A88" s="303"/>
      <c r="F88" s="32"/>
      <c r="G88" s="1"/>
      <c r="H88" s="1"/>
      <c r="I88" s="298"/>
      <c r="J88" s="303"/>
      <c r="K88" s="303"/>
      <c r="L88" s="303"/>
      <c r="M88" s="303"/>
      <c r="N88" s="303"/>
      <c r="O88" s="303"/>
      <c r="P88" s="303"/>
    </row>
    <row r="89" spans="1:16" ht="15.75">
      <c r="A89" s="303"/>
      <c r="B89" s="303"/>
      <c r="C89" s="303"/>
      <c r="D89" s="303"/>
      <c r="E89" s="303"/>
      <c r="F89" s="303"/>
      <c r="G89" s="303"/>
      <c r="H89" s="1"/>
      <c r="I89" s="303"/>
      <c r="J89" s="303"/>
      <c r="K89" s="303"/>
      <c r="L89" s="303"/>
      <c r="M89" s="303"/>
      <c r="N89" s="303"/>
      <c r="O89" s="303"/>
      <c r="P89" s="303"/>
    </row>
    <row r="90" spans="1:16" ht="15.75">
      <c r="A90" s="303"/>
      <c r="B90" s="303"/>
      <c r="C90" s="303"/>
      <c r="D90" s="303"/>
      <c r="E90" s="303"/>
      <c r="F90" s="303"/>
      <c r="G90" s="303"/>
      <c r="H90" s="1"/>
      <c r="I90" s="303"/>
      <c r="J90" s="303"/>
      <c r="K90" s="303"/>
      <c r="L90" s="303"/>
      <c r="M90" s="303"/>
      <c r="N90" s="303"/>
      <c r="O90" s="303"/>
      <c r="P90" s="303"/>
    </row>
    <row r="91" spans="1:16" ht="15.75">
      <c r="A91" s="303"/>
      <c r="B91" s="303"/>
      <c r="C91" s="303"/>
      <c r="D91" s="303"/>
      <c r="E91" s="303"/>
      <c r="F91" s="303"/>
      <c r="G91" s="303"/>
      <c r="H91" s="1"/>
      <c r="I91" s="303"/>
      <c r="J91" s="303"/>
      <c r="K91" s="303"/>
      <c r="L91" s="303"/>
      <c r="M91" s="303"/>
      <c r="N91" s="303"/>
      <c r="O91" s="303"/>
      <c r="P91" s="303"/>
    </row>
    <row r="92" spans="1:16" ht="15.75">
      <c r="A92" s="303"/>
      <c r="B92" s="303"/>
      <c r="C92" s="303"/>
      <c r="D92" s="303"/>
      <c r="E92" s="303"/>
      <c r="F92" s="303"/>
      <c r="G92" s="303"/>
      <c r="H92" s="1"/>
      <c r="I92" s="303"/>
      <c r="J92" s="303"/>
      <c r="K92" s="303"/>
      <c r="L92" s="303"/>
      <c r="M92" s="303"/>
      <c r="N92" s="303"/>
      <c r="O92" s="303"/>
      <c r="P92" s="303"/>
    </row>
    <row r="93" spans="1:16" ht="15.75" customHeight="1">
      <c r="A93" s="321" t="s">
        <v>693</v>
      </c>
      <c r="B93" s="321"/>
      <c r="C93" s="321"/>
      <c r="D93" s="321"/>
      <c r="E93" s="321"/>
      <c r="F93" s="303"/>
      <c r="G93" s="303"/>
      <c r="H93" s="1"/>
      <c r="I93" s="303"/>
      <c r="J93" s="303"/>
      <c r="K93" s="303"/>
      <c r="L93" s="303"/>
      <c r="M93" s="303"/>
      <c r="N93" s="312" t="s">
        <v>694</v>
      </c>
      <c r="O93" s="303"/>
      <c r="P93" s="303"/>
    </row>
    <row r="94" spans="1:16">
      <c r="A94" s="303"/>
      <c r="B94" s="303"/>
      <c r="C94" s="303"/>
      <c r="D94" s="303"/>
      <c r="E94" s="303"/>
      <c r="F94" s="303"/>
      <c r="G94" s="303"/>
      <c r="H94" s="303"/>
      <c r="I94" s="303"/>
      <c r="J94" s="303"/>
      <c r="K94" s="303"/>
      <c r="L94" s="303"/>
      <c r="M94" s="303"/>
      <c r="N94" s="303"/>
      <c r="O94" s="303"/>
      <c r="P94" s="303"/>
    </row>
    <row r="95" spans="1:16">
      <c r="A95" s="303"/>
      <c r="B95" s="303"/>
      <c r="C95" s="303"/>
      <c r="D95" s="303"/>
      <c r="E95" s="303"/>
      <c r="F95" s="303"/>
      <c r="G95" s="303"/>
      <c r="H95" s="303"/>
      <c r="I95" s="303"/>
      <c r="J95" s="303"/>
      <c r="K95" s="303"/>
      <c r="L95" s="303"/>
      <c r="M95" s="303"/>
      <c r="N95" s="303"/>
      <c r="O95" s="303"/>
      <c r="P95" s="303"/>
    </row>
    <row r="96" spans="1:16">
      <c r="A96" s="303"/>
      <c r="B96" s="303"/>
      <c r="C96" s="303"/>
      <c r="D96" s="303"/>
      <c r="E96" s="303"/>
      <c r="F96" s="303"/>
      <c r="G96" s="303"/>
      <c r="H96" s="303"/>
      <c r="I96" s="303"/>
      <c r="J96" s="303"/>
      <c r="K96" s="303"/>
      <c r="L96" s="303"/>
      <c r="M96" s="303"/>
      <c r="N96" s="303"/>
      <c r="O96" s="303"/>
      <c r="P96" s="303"/>
    </row>
    <row r="97" spans="1:16">
      <c r="A97" s="303"/>
      <c r="B97" s="303"/>
      <c r="C97" s="303"/>
      <c r="D97" s="303"/>
      <c r="E97" s="303"/>
      <c r="F97" s="303"/>
      <c r="G97" s="303"/>
      <c r="H97" s="303"/>
      <c r="I97" s="303"/>
      <c r="J97" s="303"/>
      <c r="K97" s="303"/>
      <c r="L97" s="303"/>
      <c r="M97" s="303"/>
      <c r="N97" s="303"/>
      <c r="O97" s="303"/>
      <c r="P97" s="303"/>
    </row>
    <row r="98" spans="1:16">
      <c r="A98" s="303"/>
      <c r="B98" s="303"/>
      <c r="C98" s="303"/>
      <c r="D98" s="303"/>
      <c r="E98" s="303"/>
      <c r="F98" s="303"/>
      <c r="G98" s="303"/>
      <c r="H98" s="303"/>
      <c r="I98" s="303"/>
      <c r="J98" s="303"/>
      <c r="K98" s="303"/>
      <c r="L98" s="303"/>
      <c r="M98" s="303"/>
      <c r="N98" s="303"/>
      <c r="O98" s="303"/>
      <c r="P98" s="303"/>
    </row>
    <row r="99" spans="1:16">
      <c r="A99" s="303"/>
      <c r="B99" s="303"/>
      <c r="C99" s="303"/>
      <c r="D99" s="303"/>
      <c r="E99" s="303"/>
      <c r="F99" s="303"/>
      <c r="G99" s="303"/>
      <c r="H99" s="303"/>
      <c r="I99" s="303"/>
      <c r="J99" s="303"/>
      <c r="K99" s="303"/>
      <c r="L99" s="303"/>
      <c r="M99" s="303"/>
      <c r="N99" s="303"/>
      <c r="O99" s="303"/>
      <c r="P99" s="303"/>
    </row>
    <row r="100" spans="1:16">
      <c r="A100" s="303"/>
      <c r="B100" s="303"/>
      <c r="C100" s="303"/>
      <c r="D100" s="303"/>
      <c r="E100" s="303"/>
      <c r="F100" s="303"/>
      <c r="G100" s="303"/>
      <c r="H100" s="303"/>
      <c r="I100" s="303"/>
      <c r="J100" s="303"/>
      <c r="K100" s="303"/>
      <c r="L100" s="303"/>
      <c r="M100" s="303"/>
      <c r="N100" s="303"/>
      <c r="O100" s="303"/>
      <c r="P100" s="303"/>
    </row>
    <row r="101" spans="1:16">
      <c r="A101" s="303"/>
      <c r="B101" s="303"/>
      <c r="C101" s="303"/>
      <c r="D101" s="303"/>
      <c r="E101" s="303"/>
      <c r="F101" s="303"/>
      <c r="G101" s="303"/>
      <c r="H101" s="303"/>
      <c r="I101" s="303"/>
      <c r="J101" s="303"/>
      <c r="K101" s="303"/>
      <c r="L101" s="303"/>
      <c r="M101" s="303"/>
      <c r="N101" s="303"/>
      <c r="O101" s="303"/>
      <c r="P101" s="303"/>
    </row>
    <row r="102" spans="1:16">
      <c r="A102" s="303"/>
      <c r="B102" s="303"/>
      <c r="C102" s="303"/>
      <c r="D102" s="303"/>
      <c r="E102" s="303"/>
      <c r="F102" s="303"/>
      <c r="G102" s="303"/>
      <c r="H102" s="303"/>
      <c r="I102" s="303"/>
      <c r="J102" s="303"/>
      <c r="K102" s="303"/>
      <c r="L102" s="303"/>
      <c r="M102" s="303"/>
      <c r="N102" s="303"/>
      <c r="O102" s="303"/>
      <c r="P102" s="303"/>
    </row>
    <row r="103" spans="1:16">
      <c r="A103" s="303"/>
      <c r="B103" s="303"/>
      <c r="C103" s="303"/>
      <c r="D103" s="303"/>
      <c r="E103" s="303"/>
      <c r="F103" s="303"/>
      <c r="G103" s="303"/>
      <c r="H103" s="303"/>
      <c r="I103" s="303"/>
      <c r="J103" s="303"/>
      <c r="K103" s="303"/>
      <c r="L103" s="303"/>
      <c r="M103" s="303"/>
      <c r="N103" s="303"/>
      <c r="O103" s="303"/>
      <c r="P103" s="303"/>
    </row>
    <row r="104" spans="1:16">
      <c r="A104" s="303"/>
      <c r="B104" s="303"/>
      <c r="C104" s="303"/>
      <c r="D104" s="303"/>
      <c r="E104" s="303"/>
      <c r="F104" s="303"/>
      <c r="G104" s="303"/>
      <c r="H104" s="303"/>
      <c r="I104" s="303"/>
      <c r="J104" s="303"/>
      <c r="K104" s="303"/>
      <c r="L104" s="303"/>
      <c r="M104" s="303"/>
      <c r="N104" s="303"/>
      <c r="O104" s="303"/>
      <c r="P104" s="303"/>
    </row>
    <row r="105" spans="1:16">
      <c r="A105" s="303"/>
      <c r="B105" s="303"/>
      <c r="C105" s="303"/>
      <c r="D105" s="303"/>
      <c r="E105" s="303"/>
      <c r="F105" s="303"/>
      <c r="G105" s="303"/>
      <c r="H105" s="303"/>
      <c r="I105" s="303"/>
      <c r="J105" s="303"/>
      <c r="K105" s="303"/>
      <c r="L105" s="303"/>
      <c r="M105" s="303"/>
      <c r="N105" s="303"/>
      <c r="O105" s="303"/>
      <c r="P105" s="303"/>
    </row>
    <row r="106" spans="1:16">
      <c r="A106" s="303"/>
      <c r="B106" s="303"/>
      <c r="C106" s="303"/>
      <c r="D106" s="303"/>
      <c r="E106" s="303"/>
      <c r="F106" s="303"/>
      <c r="G106" s="303"/>
      <c r="H106" s="303"/>
      <c r="I106" s="303"/>
      <c r="J106" s="303"/>
      <c r="K106" s="303"/>
      <c r="L106" s="303"/>
      <c r="M106" s="303"/>
      <c r="N106" s="303"/>
      <c r="O106" s="303"/>
      <c r="P106" s="303"/>
    </row>
    <row r="107" spans="1:16">
      <c r="A107" s="303"/>
      <c r="B107" s="303"/>
      <c r="C107" s="303"/>
      <c r="D107" s="303"/>
      <c r="E107" s="303"/>
      <c r="F107" s="303"/>
      <c r="G107" s="303"/>
      <c r="H107" s="303"/>
      <c r="I107" s="303"/>
      <c r="J107" s="303"/>
      <c r="K107" s="303"/>
      <c r="L107" s="303"/>
      <c r="M107" s="303"/>
      <c r="N107" s="303"/>
      <c r="O107" s="303"/>
      <c r="P107" s="303"/>
    </row>
    <row r="108" spans="1:16">
      <c r="A108" s="303"/>
      <c r="B108" s="303"/>
      <c r="C108" s="303"/>
      <c r="D108" s="303"/>
      <c r="E108" s="303"/>
      <c r="F108" s="303"/>
      <c r="G108" s="303"/>
      <c r="H108" s="303"/>
      <c r="I108" s="303"/>
      <c r="J108" s="303"/>
      <c r="K108" s="303"/>
      <c r="L108" s="303"/>
      <c r="M108" s="303"/>
      <c r="N108" s="303"/>
      <c r="O108" s="303"/>
      <c r="P108" s="303"/>
    </row>
    <row r="109" spans="1:16">
      <c r="A109" s="303"/>
      <c r="B109" s="303"/>
      <c r="C109" s="303"/>
      <c r="D109" s="303"/>
      <c r="E109" s="303"/>
      <c r="F109" s="303"/>
      <c r="G109" s="303"/>
      <c r="H109" s="303"/>
      <c r="I109" s="303"/>
      <c r="J109" s="303"/>
      <c r="K109" s="303"/>
      <c r="L109" s="303"/>
      <c r="M109" s="303"/>
      <c r="N109" s="303"/>
      <c r="O109" s="303"/>
      <c r="P109" s="303"/>
    </row>
    <row r="110" spans="1:16">
      <c r="A110" s="303"/>
      <c r="B110" s="303"/>
      <c r="C110" s="303"/>
      <c r="D110" s="303"/>
      <c r="E110" s="303"/>
      <c r="F110" s="303"/>
      <c r="G110" s="303"/>
      <c r="H110" s="303"/>
      <c r="I110" s="303"/>
      <c r="J110" s="303"/>
      <c r="K110" s="303"/>
      <c r="L110" s="303"/>
      <c r="M110" s="303"/>
      <c r="N110" s="303"/>
      <c r="O110" s="303"/>
      <c r="P110" s="303"/>
    </row>
    <row r="111" spans="1:16">
      <c r="A111" s="303"/>
      <c r="B111" s="303"/>
      <c r="C111" s="303"/>
      <c r="D111" s="303"/>
      <c r="E111" s="303"/>
      <c r="F111" s="303"/>
      <c r="G111" s="303"/>
      <c r="H111" s="303"/>
      <c r="I111" s="303"/>
      <c r="J111" s="303"/>
      <c r="K111" s="303"/>
      <c r="L111" s="303"/>
      <c r="M111" s="303"/>
      <c r="N111" s="303"/>
      <c r="O111" s="303"/>
      <c r="P111" s="303"/>
    </row>
  </sheetData>
  <mergeCells count="24">
    <mergeCell ref="M15:M16"/>
    <mergeCell ref="N15:N16"/>
    <mergeCell ref="F14:F16"/>
    <mergeCell ref="G14:H14"/>
    <mergeCell ref="I14:I16"/>
    <mergeCell ref="J14:J16"/>
    <mergeCell ref="K14:K16"/>
    <mergeCell ref="L14:L16"/>
    <mergeCell ref="A93:E93"/>
    <mergeCell ref="A9:P9"/>
    <mergeCell ref="A10:P10"/>
    <mergeCell ref="A13:A16"/>
    <mergeCell ref="B13:B16"/>
    <mergeCell ref="C13:C16"/>
    <mergeCell ref="D13:D16"/>
    <mergeCell ref="E13:I13"/>
    <mergeCell ref="J13:O13"/>
    <mergeCell ref="P13:P16"/>
    <mergeCell ref="E14:E16"/>
    <mergeCell ref="A87:P87"/>
    <mergeCell ref="M14:N14"/>
    <mergeCell ref="O14:O16"/>
    <mergeCell ref="G15:G16"/>
    <mergeCell ref="H15:H16"/>
  </mergeCells>
  <pageMargins left="0.78740157480314965" right="0.78740157480314965" top="1.1811023622047245" bottom="0.39370078740157483" header="0" footer="0"/>
  <pageSetup paperSize="9" scale="49" fitToHeight="50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MJ192"/>
  <sheetViews>
    <sheetView zoomScale="90" zoomScaleNormal="90" workbookViewId="0">
      <pane xSplit="2" ySplit="16" topLeftCell="C17" activePane="bottomRight" state="frozen"/>
      <selection pane="topRight" activeCell="C1" sqref="C1"/>
      <selection pane="bottomLeft" activeCell="A17" sqref="A17"/>
      <selection pane="bottomRight" activeCell="G92" sqref="G92"/>
    </sheetView>
  </sheetViews>
  <sheetFormatPr defaultColWidth="9.140625" defaultRowHeight="15.75"/>
  <cols>
    <col min="1" max="1" width="9.140625" style="2"/>
    <col min="2" max="2" width="6.140625" style="2" customWidth="1"/>
    <col min="3" max="3" width="6.28515625" style="2" customWidth="1"/>
    <col min="4" max="4" width="47.85546875" style="1" customWidth="1"/>
    <col min="5" max="5" width="15.7109375" style="1" customWidth="1"/>
    <col min="6" max="6" width="14" style="1" customWidth="1"/>
    <col min="7" max="7" width="12.28515625" style="1" customWidth="1"/>
    <col min="8" max="8" width="9.85546875" style="1" customWidth="1"/>
    <col min="9" max="9" width="11.140625" style="1" hidden="1" customWidth="1"/>
    <col min="10" max="10" width="11" style="1" customWidth="1"/>
    <col min="11" max="11" width="13.7109375" style="1" customWidth="1"/>
    <col min="12" max="12" width="13.5703125" style="1" customWidth="1"/>
    <col min="13" max="13" width="9.85546875" style="1" customWidth="1"/>
    <col min="14" max="14" width="7.42578125" style="1" customWidth="1"/>
    <col min="15" max="15" width="7.140625" style="1" customWidth="1"/>
    <col min="16" max="16" width="11.42578125" style="1" customWidth="1"/>
    <col min="17" max="17" width="0.140625" style="81" hidden="1" customWidth="1"/>
    <col min="18" max="18" width="14.140625" style="2" customWidth="1"/>
    <col min="19" max="19" width="15.42578125" style="2" customWidth="1"/>
    <col min="20" max="1024" width="9.140625" style="2"/>
  </cols>
  <sheetData>
    <row r="1" spans="1:18" ht="15.75" hidden="1" customHeight="1">
      <c r="I1" s="3"/>
      <c r="J1" s="3"/>
      <c r="M1" s="3"/>
      <c r="N1" s="3" t="s">
        <v>152</v>
      </c>
    </row>
    <row r="2" spans="1:18" ht="14.25" hidden="1" customHeight="1">
      <c r="I2" s="3"/>
      <c r="J2" s="3"/>
      <c r="M2" s="3"/>
      <c r="N2" s="3" t="s">
        <v>1</v>
      </c>
    </row>
    <row r="3" spans="1:18" ht="14.25" hidden="1" customHeight="1">
      <c r="I3" s="3"/>
      <c r="J3" s="3"/>
      <c r="M3" s="3"/>
      <c r="N3" s="3" t="s">
        <v>2</v>
      </c>
    </row>
    <row r="4" spans="1:18" ht="14.25" hidden="1" customHeight="1">
      <c r="I4" s="3"/>
      <c r="J4" s="3"/>
      <c r="M4" s="3"/>
      <c r="N4" s="3" t="s">
        <v>3</v>
      </c>
    </row>
    <row r="5" spans="1:18" hidden="1">
      <c r="I5" s="3"/>
      <c r="J5" s="3"/>
      <c r="M5" s="3"/>
      <c r="N5" s="3"/>
      <c r="Q5" s="82"/>
    </row>
    <row r="6" spans="1:18" ht="14.25" hidden="1" customHeight="1">
      <c r="A6" s="83"/>
      <c r="B6" s="83"/>
      <c r="C6" s="83"/>
      <c r="I6" s="3"/>
      <c r="J6" s="3"/>
      <c r="K6" s="2"/>
      <c r="L6" s="2"/>
      <c r="M6" s="3"/>
      <c r="N6" s="3" t="s">
        <v>4</v>
      </c>
      <c r="Q6" s="82"/>
    </row>
    <row r="7" spans="1:18" ht="15.75" hidden="1" customHeight="1">
      <c r="A7" s="42"/>
      <c r="B7" s="42"/>
      <c r="C7" s="42"/>
      <c r="I7" s="3"/>
      <c r="J7" s="3"/>
      <c r="K7" s="2"/>
      <c r="L7" s="2"/>
      <c r="M7" s="3"/>
      <c r="N7" s="3" t="s">
        <v>5</v>
      </c>
      <c r="Q7" s="82"/>
    </row>
    <row r="8" spans="1:18" ht="15.75" hidden="1" customHeight="1">
      <c r="A8" s="42"/>
      <c r="B8" s="42"/>
      <c r="C8" s="42"/>
      <c r="I8" s="3"/>
      <c r="J8" s="3"/>
      <c r="K8" s="2"/>
      <c r="L8" s="2"/>
      <c r="M8" s="3"/>
      <c r="N8" s="3" t="s">
        <v>6</v>
      </c>
      <c r="Q8" s="82"/>
    </row>
    <row r="9" spans="1:18" ht="15.75" hidden="1" customHeight="1">
      <c r="A9" s="42"/>
      <c r="B9" s="42"/>
      <c r="C9" s="42"/>
      <c r="I9" s="3"/>
      <c r="J9" s="3"/>
      <c r="K9" s="2"/>
      <c r="L9" s="2"/>
      <c r="M9" s="3"/>
      <c r="N9" s="3" t="s">
        <v>7</v>
      </c>
      <c r="Q9" s="82"/>
    </row>
    <row r="10" spans="1:18" ht="15.75" hidden="1" customHeight="1">
      <c r="I10" s="3"/>
      <c r="J10" s="3"/>
      <c r="K10" s="2"/>
      <c r="L10" s="2"/>
      <c r="M10" s="3"/>
      <c r="N10" s="3" t="s">
        <v>8</v>
      </c>
      <c r="Q10" s="82"/>
    </row>
    <row r="11" spans="1:18" ht="31.5" customHeight="1">
      <c r="F11" s="40"/>
      <c r="H11" s="40" t="s">
        <v>572</v>
      </c>
      <c r="L11" s="40"/>
    </row>
    <row r="12" spans="1:18" ht="15.75" customHeight="1">
      <c r="B12" s="43"/>
      <c r="F12" s="40"/>
      <c r="H12" s="42" t="s">
        <v>9</v>
      </c>
      <c r="I12" s="83"/>
      <c r="L12" s="40"/>
    </row>
    <row r="13" spans="1:18" ht="15.75" customHeight="1">
      <c r="B13" s="43"/>
      <c r="F13" s="40"/>
      <c r="G13" s="2"/>
      <c r="H13" s="43" t="s">
        <v>130</v>
      </c>
      <c r="I13" s="2"/>
      <c r="L13" s="40"/>
    </row>
    <row r="14" spans="1:18" ht="1.5" customHeight="1">
      <c r="R14" s="2" t="s">
        <v>11</v>
      </c>
    </row>
    <row r="15" spans="1:18" ht="12.75" customHeight="1">
      <c r="A15" s="329" t="s">
        <v>153</v>
      </c>
      <c r="B15" s="329" t="s">
        <v>154</v>
      </c>
      <c r="C15" s="329" t="s">
        <v>155</v>
      </c>
      <c r="D15" s="330" t="s">
        <v>156</v>
      </c>
      <c r="E15" s="319" t="s">
        <v>15</v>
      </c>
      <c r="F15" s="319"/>
      <c r="G15" s="319"/>
      <c r="H15" s="319"/>
      <c r="I15" s="319"/>
      <c r="J15" s="319"/>
      <c r="K15" s="319" t="s">
        <v>157</v>
      </c>
      <c r="L15" s="319"/>
      <c r="M15" s="319"/>
      <c r="N15" s="319"/>
      <c r="O15" s="319"/>
      <c r="P15" s="319"/>
      <c r="Q15" s="319"/>
      <c r="R15" s="317" t="s">
        <v>158</v>
      </c>
    </row>
    <row r="16" spans="1:18" ht="12.75" customHeight="1">
      <c r="A16" s="329"/>
      <c r="B16" s="329"/>
      <c r="C16" s="329"/>
      <c r="D16" s="330"/>
      <c r="E16" s="319" t="s">
        <v>17</v>
      </c>
      <c r="F16" s="319" t="s">
        <v>159</v>
      </c>
      <c r="G16" s="319" t="s">
        <v>160</v>
      </c>
      <c r="H16" s="319"/>
      <c r="I16" s="6"/>
      <c r="J16" s="330" t="s">
        <v>161</v>
      </c>
      <c r="K16" s="319" t="s">
        <v>17</v>
      </c>
      <c r="L16" s="331" t="s">
        <v>162</v>
      </c>
      <c r="M16" s="319" t="s">
        <v>159</v>
      </c>
      <c r="N16" s="319" t="s">
        <v>160</v>
      </c>
      <c r="O16" s="319"/>
      <c r="P16" s="319" t="s">
        <v>161</v>
      </c>
      <c r="Q16" s="86" t="s">
        <v>160</v>
      </c>
      <c r="R16" s="317"/>
    </row>
    <row r="17" spans="1:19" ht="37.5" customHeight="1">
      <c r="A17" s="329"/>
      <c r="B17" s="329"/>
      <c r="C17" s="329"/>
      <c r="D17" s="330"/>
      <c r="E17" s="319"/>
      <c r="F17" s="319"/>
      <c r="G17" s="319" t="s">
        <v>163</v>
      </c>
      <c r="H17" s="332" t="s">
        <v>164</v>
      </c>
      <c r="I17" s="6"/>
      <c r="J17" s="330"/>
      <c r="K17" s="319"/>
      <c r="L17" s="331"/>
      <c r="M17" s="319"/>
      <c r="N17" s="319" t="s">
        <v>163</v>
      </c>
      <c r="O17" s="333" t="s">
        <v>164</v>
      </c>
      <c r="P17" s="319"/>
      <c r="Q17" s="334" t="s">
        <v>165</v>
      </c>
      <c r="R17" s="317"/>
    </row>
    <row r="18" spans="1:19" ht="64.5" customHeight="1">
      <c r="A18" s="329"/>
      <c r="B18" s="329"/>
      <c r="C18" s="329"/>
      <c r="D18" s="330"/>
      <c r="E18" s="319"/>
      <c r="F18" s="319"/>
      <c r="G18" s="319"/>
      <c r="H18" s="332"/>
      <c r="I18" s="6" t="s">
        <v>166</v>
      </c>
      <c r="J18" s="330"/>
      <c r="K18" s="319"/>
      <c r="L18" s="331"/>
      <c r="M18" s="319"/>
      <c r="N18" s="319"/>
      <c r="O18" s="333"/>
      <c r="P18" s="319"/>
      <c r="Q18" s="334"/>
      <c r="R18" s="317"/>
      <c r="S18" s="9"/>
    </row>
    <row r="19" spans="1:19" ht="15" customHeight="1">
      <c r="A19" s="88">
        <v>1</v>
      </c>
      <c r="B19" s="88">
        <v>2</v>
      </c>
      <c r="C19" s="88">
        <v>3</v>
      </c>
      <c r="D19" s="8">
        <v>4</v>
      </c>
      <c r="E19" s="210">
        <v>5</v>
      </c>
      <c r="F19" s="210">
        <v>6</v>
      </c>
      <c r="G19" s="210">
        <v>7</v>
      </c>
      <c r="H19" s="210">
        <v>8</v>
      </c>
      <c r="I19" s="210"/>
      <c r="J19" s="210">
        <v>9</v>
      </c>
      <c r="K19" s="210">
        <v>10</v>
      </c>
      <c r="L19" s="210">
        <v>11</v>
      </c>
      <c r="M19" s="210">
        <v>12</v>
      </c>
      <c r="N19" s="210">
        <v>13</v>
      </c>
      <c r="O19" s="210">
        <v>14</v>
      </c>
      <c r="P19" s="210">
        <v>15</v>
      </c>
      <c r="Q19" s="231"/>
      <c r="R19" s="232">
        <v>16</v>
      </c>
      <c r="S19" s="233"/>
    </row>
    <row r="20" spans="1:19" ht="15" customHeight="1">
      <c r="A20" s="89" t="s">
        <v>167</v>
      </c>
      <c r="B20" s="90"/>
      <c r="C20" s="88"/>
      <c r="D20" s="18" t="s">
        <v>168</v>
      </c>
      <c r="E20" s="225">
        <f t="shared" ref="E20:Q20" si="0">E21</f>
        <v>191054749</v>
      </c>
      <c r="F20" s="225">
        <f t="shared" si="0"/>
        <v>175058000</v>
      </c>
      <c r="G20" s="225">
        <f t="shared" si="0"/>
        <v>32138232</v>
      </c>
      <c r="H20" s="225">
        <f t="shared" si="0"/>
        <v>2539747</v>
      </c>
      <c r="I20" s="225">
        <f t="shared" si="0"/>
        <v>0</v>
      </c>
      <c r="J20" s="225">
        <f t="shared" si="0"/>
        <v>15996749</v>
      </c>
      <c r="K20" s="225">
        <f t="shared" si="0"/>
        <v>0</v>
      </c>
      <c r="L20" s="225">
        <f t="shared" si="0"/>
        <v>0</v>
      </c>
      <c r="M20" s="225">
        <f t="shared" si="0"/>
        <v>0</v>
      </c>
      <c r="N20" s="225">
        <f t="shared" si="0"/>
        <v>0</v>
      </c>
      <c r="O20" s="225">
        <f t="shared" si="0"/>
        <v>0</v>
      </c>
      <c r="P20" s="225">
        <f t="shared" si="0"/>
        <v>0</v>
      </c>
      <c r="Q20" s="225">
        <f t="shared" si="0"/>
        <v>22435210</v>
      </c>
      <c r="R20" s="197">
        <f t="shared" ref="R20:R51" si="1">SUM(E20,K20)</f>
        <v>191054749</v>
      </c>
      <c r="S20" s="233"/>
    </row>
    <row r="21" spans="1:19" ht="15" customHeight="1">
      <c r="A21" s="89" t="s">
        <v>169</v>
      </c>
      <c r="B21" s="90"/>
      <c r="C21" s="88"/>
      <c r="D21" s="92" t="s">
        <v>168</v>
      </c>
      <c r="E21" s="225">
        <f t="shared" ref="E21:Q21" si="2">SUM(E22:E86)</f>
        <v>191054749</v>
      </c>
      <c r="F21" s="225">
        <f t="shared" si="2"/>
        <v>175058000</v>
      </c>
      <c r="G21" s="225">
        <f t="shared" si="2"/>
        <v>32138232</v>
      </c>
      <c r="H21" s="225">
        <f t="shared" si="2"/>
        <v>2539747</v>
      </c>
      <c r="I21" s="225">
        <f t="shared" si="2"/>
        <v>0</v>
      </c>
      <c r="J21" s="225">
        <f t="shared" si="2"/>
        <v>15996749</v>
      </c>
      <c r="K21" s="225">
        <f>SUM(K22:K86)</f>
        <v>0</v>
      </c>
      <c r="L21" s="225">
        <f t="shared" si="2"/>
        <v>0</v>
      </c>
      <c r="M21" s="225">
        <f t="shared" si="2"/>
        <v>0</v>
      </c>
      <c r="N21" s="225">
        <f t="shared" si="2"/>
        <v>0</v>
      </c>
      <c r="O21" s="225">
        <f t="shared" si="2"/>
        <v>0</v>
      </c>
      <c r="P21" s="225">
        <f t="shared" si="2"/>
        <v>0</v>
      </c>
      <c r="Q21" s="225">
        <f t="shared" si="2"/>
        <v>22435210</v>
      </c>
      <c r="R21" s="197">
        <f t="shared" si="1"/>
        <v>191054749</v>
      </c>
      <c r="S21" s="233"/>
    </row>
    <row r="22" spans="1:19" ht="15.75" hidden="1" customHeight="1">
      <c r="A22" s="89"/>
      <c r="B22" s="90"/>
      <c r="C22" s="88"/>
      <c r="D22" s="90"/>
      <c r="E22" s="225"/>
      <c r="F22" s="225"/>
      <c r="G22" s="234"/>
      <c r="H22" s="234"/>
      <c r="I22" s="235"/>
      <c r="J22" s="236"/>
      <c r="K22" s="225"/>
      <c r="L22" s="234"/>
      <c r="M22" s="225"/>
      <c r="N22" s="234"/>
      <c r="O22" s="234"/>
      <c r="P22" s="225"/>
      <c r="Q22" s="234"/>
      <c r="R22" s="197">
        <f t="shared" si="1"/>
        <v>0</v>
      </c>
      <c r="S22" s="233"/>
    </row>
    <row r="23" spans="1:19" ht="25.5">
      <c r="A23" s="5" t="s">
        <v>170</v>
      </c>
      <c r="B23" s="89" t="s">
        <v>171</v>
      </c>
      <c r="C23" s="89" t="s">
        <v>172</v>
      </c>
      <c r="D23" s="93" t="s">
        <v>173</v>
      </c>
      <c r="E23" s="197">
        <f>38440511+985937+91061+193062+204832+99000+99000+499800</f>
        <v>40613203</v>
      </c>
      <c r="F23" s="197">
        <f>E23-J23</f>
        <v>39627266</v>
      </c>
      <c r="G23" s="197">
        <v>27782324</v>
      </c>
      <c r="H23" s="197">
        <f>168349+8115+640266+693823+1440+193062+105832</f>
        <v>1810887</v>
      </c>
      <c r="I23" s="197"/>
      <c r="J23" s="197">
        <f>985937</f>
        <v>985937</v>
      </c>
      <c r="K23" s="197"/>
      <c r="L23" s="197"/>
      <c r="M23" s="197"/>
      <c r="N23" s="197"/>
      <c r="O23" s="197"/>
      <c r="P23" s="197"/>
      <c r="Q23" s="197"/>
      <c r="R23" s="197">
        <f>SUM(E23,K23)</f>
        <v>40613203</v>
      </c>
      <c r="S23" s="189"/>
    </row>
    <row r="24" spans="1:19" ht="15" customHeight="1">
      <c r="A24" s="5" t="s">
        <v>174</v>
      </c>
      <c r="B24" s="89" t="s">
        <v>175</v>
      </c>
      <c r="C24" s="89" t="s">
        <v>176</v>
      </c>
      <c r="D24" s="93" t="s">
        <v>177</v>
      </c>
      <c r="E24" s="197">
        <f>85715+69600</f>
        <v>155315</v>
      </c>
      <c r="F24" s="197">
        <f t="shared" ref="F24:F86" si="3">E24</f>
        <v>155315</v>
      </c>
      <c r="G24" s="197"/>
      <c r="H24" s="197"/>
      <c r="I24" s="197"/>
      <c r="J24" s="197"/>
      <c r="K24" s="197"/>
      <c r="L24" s="197"/>
      <c r="M24" s="197"/>
      <c r="N24" s="197"/>
      <c r="O24" s="197"/>
      <c r="P24" s="197"/>
      <c r="Q24" s="197">
        <v>10134410</v>
      </c>
      <c r="R24" s="197">
        <f t="shared" si="1"/>
        <v>155315</v>
      </c>
      <c r="S24" s="189"/>
    </row>
    <row r="25" spans="1:19" ht="15.75" hidden="1" customHeight="1">
      <c r="A25" s="5"/>
      <c r="B25" s="89"/>
      <c r="C25" s="89"/>
      <c r="D25" s="93"/>
      <c r="E25" s="197"/>
      <c r="F25" s="197">
        <f t="shared" si="3"/>
        <v>0</v>
      </c>
      <c r="G25" s="197"/>
      <c r="H25" s="197"/>
      <c r="I25" s="197"/>
      <c r="J25" s="197"/>
      <c r="K25" s="197"/>
      <c r="L25" s="197"/>
      <c r="M25" s="197"/>
      <c r="N25" s="197"/>
      <c r="O25" s="197"/>
      <c r="P25" s="197"/>
      <c r="Q25" s="197"/>
      <c r="R25" s="197">
        <f t="shared" si="1"/>
        <v>0</v>
      </c>
      <c r="S25" s="189"/>
    </row>
    <row r="26" spans="1:19" ht="15.75" hidden="1" customHeight="1">
      <c r="A26" s="5"/>
      <c r="B26" s="89"/>
      <c r="C26" s="89"/>
      <c r="D26" s="94"/>
      <c r="E26" s="197"/>
      <c r="F26" s="197">
        <f t="shared" si="3"/>
        <v>0</v>
      </c>
      <c r="G26" s="197"/>
      <c r="H26" s="197"/>
      <c r="I26" s="197"/>
      <c r="J26" s="197"/>
      <c r="K26" s="197"/>
      <c r="L26" s="197"/>
      <c r="M26" s="197"/>
      <c r="N26" s="197"/>
      <c r="O26" s="197"/>
      <c r="P26" s="197"/>
      <c r="Q26" s="197"/>
      <c r="R26" s="197">
        <f t="shared" si="1"/>
        <v>0</v>
      </c>
      <c r="S26" s="189"/>
    </row>
    <row r="27" spans="1:19" ht="15.75" hidden="1" customHeight="1">
      <c r="A27" s="5"/>
      <c r="B27" s="89"/>
      <c r="C27" s="89"/>
      <c r="D27" s="95"/>
      <c r="E27" s="197"/>
      <c r="F27" s="197">
        <f t="shared" si="3"/>
        <v>0</v>
      </c>
      <c r="G27" s="197"/>
      <c r="H27" s="197"/>
      <c r="I27" s="197"/>
      <c r="J27" s="197"/>
      <c r="K27" s="197"/>
      <c r="L27" s="197"/>
      <c r="M27" s="197"/>
      <c r="N27" s="197"/>
      <c r="O27" s="197"/>
      <c r="P27" s="197"/>
      <c r="Q27" s="197"/>
      <c r="R27" s="197">
        <f t="shared" si="1"/>
        <v>0</v>
      </c>
      <c r="S27" s="189"/>
    </row>
    <row r="28" spans="1:19" ht="15.75" hidden="1" customHeight="1">
      <c r="A28" s="5"/>
      <c r="B28" s="89"/>
      <c r="C28" s="89"/>
      <c r="D28" s="93"/>
      <c r="E28" s="197"/>
      <c r="F28" s="197">
        <f t="shared" si="3"/>
        <v>0</v>
      </c>
      <c r="G28" s="197"/>
      <c r="H28" s="197"/>
      <c r="I28" s="197"/>
      <c r="J28" s="197"/>
      <c r="K28" s="197"/>
      <c r="L28" s="197"/>
      <c r="M28" s="197"/>
      <c r="N28" s="197"/>
      <c r="O28" s="197"/>
      <c r="P28" s="197"/>
      <c r="Q28" s="197"/>
      <c r="R28" s="197">
        <f t="shared" si="1"/>
        <v>0</v>
      </c>
      <c r="S28" s="189"/>
    </row>
    <row r="29" spans="1:19" ht="38.25" hidden="1">
      <c r="A29" s="5"/>
      <c r="B29" s="89" t="s">
        <v>178</v>
      </c>
      <c r="C29" s="89" t="s">
        <v>179</v>
      </c>
      <c r="D29" s="93" t="s">
        <v>180</v>
      </c>
      <c r="E29" s="197"/>
      <c r="F29" s="197">
        <f t="shared" si="3"/>
        <v>0</v>
      </c>
      <c r="G29" s="197"/>
      <c r="H29" s="197"/>
      <c r="I29" s="197"/>
      <c r="J29" s="197"/>
      <c r="K29" s="197"/>
      <c r="L29" s="197"/>
      <c r="M29" s="197"/>
      <c r="N29" s="197"/>
      <c r="O29" s="197"/>
      <c r="P29" s="197"/>
      <c r="Q29" s="197"/>
      <c r="R29" s="197">
        <f t="shared" si="1"/>
        <v>0</v>
      </c>
      <c r="S29" s="189"/>
    </row>
    <row r="30" spans="1:19" ht="38.25" hidden="1">
      <c r="A30" s="5"/>
      <c r="B30" s="89" t="s">
        <v>178</v>
      </c>
      <c r="C30" s="89" t="s">
        <v>179</v>
      </c>
      <c r="D30" s="93" t="s">
        <v>180</v>
      </c>
      <c r="E30" s="197"/>
      <c r="F30" s="197">
        <f t="shared" si="3"/>
        <v>0</v>
      </c>
      <c r="G30" s="197"/>
      <c r="H30" s="197"/>
      <c r="I30" s="197"/>
      <c r="J30" s="197"/>
      <c r="K30" s="197"/>
      <c r="L30" s="197"/>
      <c r="M30" s="197"/>
      <c r="N30" s="197"/>
      <c r="O30" s="197"/>
      <c r="P30" s="197"/>
      <c r="Q30" s="197"/>
      <c r="R30" s="197">
        <f t="shared" si="1"/>
        <v>0</v>
      </c>
      <c r="S30" s="189"/>
    </row>
    <row r="31" spans="1:19" ht="38.25" hidden="1">
      <c r="A31" s="5"/>
      <c r="B31" s="89" t="s">
        <v>178</v>
      </c>
      <c r="C31" s="89" t="s">
        <v>179</v>
      </c>
      <c r="D31" s="93" t="s">
        <v>180</v>
      </c>
      <c r="E31" s="197"/>
      <c r="F31" s="197">
        <f t="shared" si="3"/>
        <v>0</v>
      </c>
      <c r="G31" s="197"/>
      <c r="H31" s="197"/>
      <c r="I31" s="197"/>
      <c r="J31" s="197"/>
      <c r="K31" s="197"/>
      <c r="L31" s="197"/>
      <c r="M31" s="197"/>
      <c r="N31" s="197"/>
      <c r="O31" s="197"/>
      <c r="P31" s="197"/>
      <c r="Q31" s="197"/>
      <c r="R31" s="197">
        <f t="shared" si="1"/>
        <v>0</v>
      </c>
      <c r="S31" s="189"/>
    </row>
    <row r="32" spans="1:19" ht="25.5" hidden="1">
      <c r="A32" s="5"/>
      <c r="B32" s="89" t="s">
        <v>181</v>
      </c>
      <c r="C32" s="89" t="s">
        <v>182</v>
      </c>
      <c r="D32" s="93" t="s">
        <v>183</v>
      </c>
      <c r="E32" s="197"/>
      <c r="F32" s="197">
        <f t="shared" si="3"/>
        <v>0</v>
      </c>
      <c r="G32" s="197"/>
      <c r="H32" s="197"/>
      <c r="I32" s="197"/>
      <c r="J32" s="197"/>
      <c r="K32" s="197"/>
      <c r="L32" s="197"/>
      <c r="M32" s="197"/>
      <c r="N32" s="197"/>
      <c r="O32" s="197"/>
      <c r="P32" s="197"/>
      <c r="Q32" s="197"/>
      <c r="R32" s="197">
        <f t="shared" si="1"/>
        <v>0</v>
      </c>
      <c r="S32" s="189"/>
    </row>
    <row r="33" spans="1:19" hidden="1">
      <c r="A33" s="5"/>
      <c r="B33" s="89" t="s">
        <v>184</v>
      </c>
      <c r="C33" s="89" t="s">
        <v>182</v>
      </c>
      <c r="D33" s="93" t="s">
        <v>185</v>
      </c>
      <c r="E33" s="197"/>
      <c r="F33" s="197">
        <f t="shared" si="3"/>
        <v>0</v>
      </c>
      <c r="G33" s="197"/>
      <c r="H33" s="197"/>
      <c r="I33" s="197"/>
      <c r="J33" s="197"/>
      <c r="K33" s="197"/>
      <c r="L33" s="197"/>
      <c r="M33" s="197"/>
      <c r="N33" s="197"/>
      <c r="O33" s="197"/>
      <c r="P33" s="197"/>
      <c r="Q33" s="197"/>
      <c r="R33" s="197">
        <f t="shared" si="1"/>
        <v>0</v>
      </c>
      <c r="S33" s="189"/>
    </row>
    <row r="34" spans="1:19" hidden="1">
      <c r="A34" s="5"/>
      <c r="B34" s="89" t="s">
        <v>184</v>
      </c>
      <c r="C34" s="89" t="s">
        <v>182</v>
      </c>
      <c r="D34" s="93" t="s">
        <v>185</v>
      </c>
      <c r="E34" s="197"/>
      <c r="F34" s="197">
        <f t="shared" si="3"/>
        <v>0</v>
      </c>
      <c r="G34" s="197"/>
      <c r="H34" s="197"/>
      <c r="I34" s="197"/>
      <c r="J34" s="197"/>
      <c r="K34" s="197"/>
      <c r="L34" s="197"/>
      <c r="M34" s="197"/>
      <c r="N34" s="197"/>
      <c r="O34" s="197"/>
      <c r="P34" s="197"/>
      <c r="Q34" s="197"/>
      <c r="R34" s="197">
        <f t="shared" si="1"/>
        <v>0</v>
      </c>
      <c r="S34" s="189"/>
    </row>
    <row r="35" spans="1:19" ht="15.75" hidden="1" customHeight="1">
      <c r="A35" s="5"/>
      <c r="B35" s="89" t="s">
        <v>184</v>
      </c>
      <c r="C35" s="89" t="s">
        <v>182</v>
      </c>
      <c r="D35" s="93" t="s">
        <v>185</v>
      </c>
      <c r="E35" s="197"/>
      <c r="F35" s="197">
        <f t="shared" si="3"/>
        <v>0</v>
      </c>
      <c r="G35" s="197"/>
      <c r="H35" s="197"/>
      <c r="I35" s="197"/>
      <c r="J35" s="197"/>
      <c r="K35" s="197"/>
      <c r="L35" s="197"/>
      <c r="M35" s="197"/>
      <c r="N35" s="197"/>
      <c r="O35" s="197"/>
      <c r="P35" s="197"/>
      <c r="Q35" s="197"/>
      <c r="R35" s="197">
        <f t="shared" si="1"/>
        <v>0</v>
      </c>
      <c r="S35" s="189"/>
    </row>
    <row r="36" spans="1:19" ht="15.75" hidden="1" customHeight="1">
      <c r="A36" s="5"/>
      <c r="B36" s="89" t="s">
        <v>184</v>
      </c>
      <c r="C36" s="89" t="s">
        <v>182</v>
      </c>
      <c r="D36" s="93" t="s">
        <v>185</v>
      </c>
      <c r="E36" s="197"/>
      <c r="F36" s="197">
        <f t="shared" si="3"/>
        <v>0</v>
      </c>
      <c r="G36" s="197"/>
      <c r="H36" s="197"/>
      <c r="I36" s="197"/>
      <c r="J36" s="197"/>
      <c r="K36" s="197"/>
      <c r="L36" s="197"/>
      <c r="M36" s="197"/>
      <c r="N36" s="197"/>
      <c r="O36" s="197"/>
      <c r="P36" s="197"/>
      <c r="Q36" s="197"/>
      <c r="R36" s="197">
        <f t="shared" si="1"/>
        <v>0</v>
      </c>
      <c r="S36" s="189"/>
    </row>
    <row r="37" spans="1:19" ht="38.25">
      <c r="A37" s="89" t="s">
        <v>607</v>
      </c>
      <c r="B37" s="89" t="s">
        <v>603</v>
      </c>
      <c r="C37" s="89" t="s">
        <v>187</v>
      </c>
      <c r="D37" s="93" t="s">
        <v>604</v>
      </c>
      <c r="E37" s="197">
        <f>2028+347259</f>
        <v>349287</v>
      </c>
      <c r="F37" s="197">
        <f>E37-J37</f>
        <v>53094</v>
      </c>
      <c r="G37" s="197"/>
      <c r="H37" s="197"/>
      <c r="I37" s="197"/>
      <c r="J37" s="197">
        <v>296193</v>
      </c>
      <c r="K37" s="197"/>
      <c r="L37" s="197"/>
      <c r="M37" s="197"/>
      <c r="N37" s="197"/>
      <c r="O37" s="197"/>
      <c r="P37" s="197"/>
      <c r="Q37" s="197"/>
      <c r="R37" s="197">
        <f t="shared" si="1"/>
        <v>349287</v>
      </c>
      <c r="S37" s="189"/>
    </row>
    <row r="38" spans="1:19" ht="38.25" hidden="1">
      <c r="A38" s="5"/>
      <c r="B38" s="89" t="s">
        <v>189</v>
      </c>
      <c r="C38" s="89" t="s">
        <v>187</v>
      </c>
      <c r="D38" s="96" t="s">
        <v>190</v>
      </c>
      <c r="E38" s="197"/>
      <c r="F38" s="197">
        <f t="shared" si="3"/>
        <v>0</v>
      </c>
      <c r="G38" s="197"/>
      <c r="H38" s="197"/>
      <c r="I38" s="197"/>
      <c r="J38" s="197"/>
      <c r="K38" s="197"/>
      <c r="L38" s="197"/>
      <c r="M38" s="197"/>
      <c r="N38" s="197"/>
      <c r="O38" s="197"/>
      <c r="P38" s="197"/>
      <c r="Q38" s="197"/>
      <c r="R38" s="197">
        <f t="shared" si="1"/>
        <v>0</v>
      </c>
      <c r="S38" s="189"/>
    </row>
    <row r="39" spans="1:19" ht="38.25" hidden="1">
      <c r="A39" s="5"/>
      <c r="B39" s="89" t="s">
        <v>191</v>
      </c>
      <c r="C39" s="89" t="s">
        <v>192</v>
      </c>
      <c r="D39" s="93" t="s">
        <v>193</v>
      </c>
      <c r="E39" s="197"/>
      <c r="F39" s="197">
        <f t="shared" si="3"/>
        <v>0</v>
      </c>
      <c r="G39" s="197"/>
      <c r="H39" s="197"/>
      <c r="I39" s="197"/>
      <c r="J39" s="197"/>
      <c r="K39" s="197"/>
      <c r="L39" s="197"/>
      <c r="M39" s="197"/>
      <c r="N39" s="197"/>
      <c r="O39" s="197"/>
      <c r="P39" s="197"/>
      <c r="Q39" s="197"/>
      <c r="R39" s="197">
        <f t="shared" si="1"/>
        <v>0</v>
      </c>
      <c r="S39" s="189"/>
    </row>
    <row r="40" spans="1:19" hidden="1">
      <c r="A40" s="5"/>
      <c r="B40" s="89"/>
      <c r="C40" s="89"/>
      <c r="D40" s="96"/>
      <c r="E40" s="197"/>
      <c r="F40" s="197">
        <f t="shared" si="3"/>
        <v>0</v>
      </c>
      <c r="G40" s="197"/>
      <c r="H40" s="197"/>
      <c r="I40" s="197"/>
      <c r="J40" s="197"/>
      <c r="K40" s="197"/>
      <c r="L40" s="197"/>
      <c r="M40" s="197"/>
      <c r="N40" s="197"/>
      <c r="O40" s="197"/>
      <c r="P40" s="197"/>
      <c r="Q40" s="197"/>
      <c r="R40" s="197">
        <f t="shared" si="1"/>
        <v>0</v>
      </c>
      <c r="S40" s="189"/>
    </row>
    <row r="41" spans="1:19" ht="24.75" hidden="1" customHeight="1">
      <c r="A41" s="5" t="s">
        <v>194</v>
      </c>
      <c r="B41" s="89" t="s">
        <v>195</v>
      </c>
      <c r="C41" s="89" t="s">
        <v>196</v>
      </c>
      <c r="D41" s="96" t="s">
        <v>197</v>
      </c>
      <c r="E41" s="197"/>
      <c r="F41" s="197">
        <f t="shared" si="3"/>
        <v>0</v>
      </c>
      <c r="G41" s="197"/>
      <c r="H41" s="197"/>
      <c r="I41" s="197"/>
      <c r="J41" s="197"/>
      <c r="K41" s="197"/>
      <c r="L41" s="197"/>
      <c r="M41" s="197"/>
      <c r="N41" s="197"/>
      <c r="O41" s="197"/>
      <c r="P41" s="197"/>
      <c r="Q41" s="197">
        <v>500000</v>
      </c>
      <c r="R41" s="197">
        <f t="shared" si="1"/>
        <v>0</v>
      </c>
      <c r="S41" s="189"/>
    </row>
    <row r="42" spans="1:19" ht="23.25" hidden="1" customHeight="1">
      <c r="A42" s="5" t="s">
        <v>198</v>
      </c>
      <c r="B42" s="89" t="s">
        <v>199</v>
      </c>
      <c r="C42" s="89" t="s">
        <v>216</v>
      </c>
      <c r="D42" s="93" t="s">
        <v>201</v>
      </c>
      <c r="E42" s="197"/>
      <c r="F42" s="197">
        <f t="shared" si="3"/>
        <v>0</v>
      </c>
      <c r="G42" s="197"/>
      <c r="H42" s="197"/>
      <c r="I42" s="197"/>
      <c r="J42" s="197"/>
      <c r="K42" s="197"/>
      <c r="L42" s="197"/>
      <c r="M42" s="197"/>
      <c r="N42" s="197"/>
      <c r="O42" s="197"/>
      <c r="P42" s="197"/>
      <c r="Q42" s="197"/>
      <c r="R42" s="197">
        <f t="shared" si="1"/>
        <v>0</v>
      </c>
      <c r="S42" s="189"/>
    </row>
    <row r="43" spans="1:19" ht="15.75" hidden="1" customHeight="1">
      <c r="A43" s="5"/>
      <c r="B43" s="89" t="s">
        <v>199</v>
      </c>
      <c r="C43" s="89" t="s">
        <v>200</v>
      </c>
      <c r="D43" s="93" t="s">
        <v>201</v>
      </c>
      <c r="E43" s="197"/>
      <c r="F43" s="197">
        <f t="shared" si="3"/>
        <v>0</v>
      </c>
      <c r="G43" s="197"/>
      <c r="H43" s="197"/>
      <c r="I43" s="197"/>
      <c r="J43" s="197"/>
      <c r="K43" s="197"/>
      <c r="L43" s="197"/>
      <c r="M43" s="197"/>
      <c r="N43" s="197"/>
      <c r="O43" s="197"/>
      <c r="P43" s="197"/>
      <c r="Q43" s="197"/>
      <c r="R43" s="197">
        <f t="shared" si="1"/>
        <v>0</v>
      </c>
      <c r="S43" s="189"/>
    </row>
    <row r="44" spans="1:19" ht="25.5" hidden="1">
      <c r="A44" s="5" t="s">
        <v>202</v>
      </c>
      <c r="B44" s="89" t="s">
        <v>203</v>
      </c>
      <c r="C44" s="89" t="s">
        <v>200</v>
      </c>
      <c r="D44" s="93" t="s">
        <v>204</v>
      </c>
      <c r="E44" s="197"/>
      <c r="F44" s="197">
        <f t="shared" si="3"/>
        <v>0</v>
      </c>
      <c r="G44" s="197"/>
      <c r="H44" s="197"/>
      <c r="I44" s="197"/>
      <c r="J44" s="197"/>
      <c r="K44" s="197"/>
      <c r="L44" s="197"/>
      <c r="M44" s="197"/>
      <c r="N44" s="197"/>
      <c r="O44" s="197"/>
      <c r="P44" s="197"/>
      <c r="Q44" s="197"/>
      <c r="R44" s="197">
        <f t="shared" si="1"/>
        <v>0</v>
      </c>
      <c r="S44" s="189"/>
    </row>
    <row r="45" spans="1:19" ht="25.5" hidden="1" customHeight="1">
      <c r="A45" s="5" t="s">
        <v>205</v>
      </c>
      <c r="B45" s="89" t="s">
        <v>206</v>
      </c>
      <c r="C45" s="89" t="s">
        <v>200</v>
      </c>
      <c r="D45" s="93" t="s">
        <v>207</v>
      </c>
      <c r="E45" s="197"/>
      <c r="F45" s="197">
        <f t="shared" si="3"/>
        <v>0</v>
      </c>
      <c r="G45" s="197"/>
      <c r="H45" s="197"/>
      <c r="I45" s="197"/>
      <c r="J45" s="197"/>
      <c r="K45" s="197"/>
      <c r="L45" s="197"/>
      <c r="M45" s="197"/>
      <c r="N45" s="197"/>
      <c r="O45" s="197"/>
      <c r="P45" s="197"/>
      <c r="Q45" s="197"/>
      <c r="R45" s="197">
        <f t="shared" si="1"/>
        <v>0</v>
      </c>
      <c r="S45" s="189"/>
    </row>
    <row r="46" spans="1:19" ht="38.25" hidden="1" customHeight="1">
      <c r="A46" s="89" t="s">
        <v>208</v>
      </c>
      <c r="B46" s="89" t="s">
        <v>209</v>
      </c>
      <c r="C46" s="89" t="s">
        <v>200</v>
      </c>
      <c r="D46" s="97" t="s">
        <v>210</v>
      </c>
      <c r="E46" s="197"/>
      <c r="F46" s="197">
        <f t="shared" si="3"/>
        <v>0</v>
      </c>
      <c r="G46" s="197"/>
      <c r="H46" s="197"/>
      <c r="I46" s="197"/>
      <c r="J46" s="197"/>
      <c r="K46" s="197"/>
      <c r="L46" s="197"/>
      <c r="M46" s="197"/>
      <c r="N46" s="197"/>
      <c r="O46" s="197"/>
      <c r="P46" s="197"/>
      <c r="Q46" s="197"/>
      <c r="R46" s="197">
        <f t="shared" si="1"/>
        <v>0</v>
      </c>
      <c r="S46" s="189"/>
    </row>
    <row r="47" spans="1:19" ht="15.75" hidden="1" customHeight="1">
      <c r="A47" s="5" t="s">
        <v>211</v>
      </c>
      <c r="B47" s="89" t="s">
        <v>212</v>
      </c>
      <c r="C47" s="89" t="s">
        <v>200</v>
      </c>
      <c r="D47" s="93" t="s">
        <v>213</v>
      </c>
      <c r="E47" s="197"/>
      <c r="F47" s="197">
        <f t="shared" si="3"/>
        <v>0</v>
      </c>
      <c r="G47" s="197"/>
      <c r="H47" s="197"/>
      <c r="I47" s="197"/>
      <c r="J47" s="197"/>
      <c r="K47" s="197"/>
      <c r="L47" s="197"/>
      <c r="M47" s="197"/>
      <c r="N47" s="197"/>
      <c r="O47" s="197"/>
      <c r="P47" s="197"/>
      <c r="Q47" s="197"/>
      <c r="R47" s="197">
        <f t="shared" si="1"/>
        <v>0</v>
      </c>
      <c r="S47" s="189"/>
    </row>
    <row r="48" spans="1:19" ht="15.75" hidden="1" customHeight="1">
      <c r="A48" s="5"/>
      <c r="B48" s="89" t="s">
        <v>212</v>
      </c>
      <c r="C48" s="89" t="s">
        <v>200</v>
      </c>
      <c r="D48" s="93" t="s">
        <v>213</v>
      </c>
      <c r="E48" s="197"/>
      <c r="F48" s="197">
        <f t="shared" si="3"/>
        <v>0</v>
      </c>
      <c r="G48" s="197"/>
      <c r="H48" s="197"/>
      <c r="I48" s="197"/>
      <c r="J48" s="197"/>
      <c r="K48" s="197"/>
      <c r="L48" s="197"/>
      <c r="M48" s="197"/>
      <c r="N48" s="197"/>
      <c r="O48" s="197"/>
      <c r="P48" s="197"/>
      <c r="Q48" s="197"/>
      <c r="R48" s="197">
        <f t="shared" si="1"/>
        <v>0</v>
      </c>
      <c r="S48" s="189"/>
    </row>
    <row r="49" spans="1:19" ht="25.5" hidden="1">
      <c r="A49" s="5" t="s">
        <v>214</v>
      </c>
      <c r="B49" s="89" t="s">
        <v>215</v>
      </c>
      <c r="C49" s="89" t="s">
        <v>216</v>
      </c>
      <c r="D49" s="93" t="s">
        <v>217</v>
      </c>
      <c r="E49" s="197"/>
      <c r="F49" s="197">
        <f t="shared" si="3"/>
        <v>0</v>
      </c>
      <c r="G49" s="197"/>
      <c r="H49" s="197"/>
      <c r="I49" s="197"/>
      <c r="J49" s="197"/>
      <c r="K49" s="197"/>
      <c r="L49" s="197"/>
      <c r="M49" s="197"/>
      <c r="N49" s="197"/>
      <c r="O49" s="197"/>
      <c r="P49" s="197"/>
      <c r="Q49" s="197">
        <v>600000</v>
      </c>
      <c r="R49" s="197">
        <f t="shared" si="1"/>
        <v>0</v>
      </c>
      <c r="S49" s="189"/>
    </row>
    <row r="50" spans="1:19" ht="63.75" hidden="1">
      <c r="A50" s="5"/>
      <c r="B50" s="89" t="s">
        <v>218</v>
      </c>
      <c r="C50" s="89" t="s">
        <v>216</v>
      </c>
      <c r="D50" s="98" t="s">
        <v>219</v>
      </c>
      <c r="E50" s="197"/>
      <c r="F50" s="197">
        <f t="shared" si="3"/>
        <v>0</v>
      </c>
      <c r="G50" s="197"/>
      <c r="H50" s="197"/>
      <c r="I50" s="197"/>
      <c r="J50" s="197"/>
      <c r="K50" s="197"/>
      <c r="L50" s="197"/>
      <c r="M50" s="197"/>
      <c r="N50" s="197"/>
      <c r="O50" s="197"/>
      <c r="P50" s="197"/>
      <c r="Q50" s="197"/>
      <c r="R50" s="197">
        <f t="shared" si="1"/>
        <v>0</v>
      </c>
      <c r="S50" s="189"/>
    </row>
    <row r="51" spans="1:19" ht="15.75" hidden="1" customHeight="1">
      <c r="A51" s="89" t="s">
        <v>220</v>
      </c>
      <c r="B51" s="89" t="s">
        <v>221</v>
      </c>
      <c r="C51" s="89" t="s">
        <v>222</v>
      </c>
      <c r="D51" s="99" t="s">
        <v>223</v>
      </c>
      <c r="E51" s="197"/>
      <c r="F51" s="197">
        <f t="shared" si="3"/>
        <v>0</v>
      </c>
      <c r="G51" s="197"/>
      <c r="H51" s="197"/>
      <c r="I51" s="197"/>
      <c r="J51" s="197"/>
      <c r="K51" s="197"/>
      <c r="L51" s="197"/>
      <c r="M51" s="197"/>
      <c r="N51" s="197"/>
      <c r="O51" s="197"/>
      <c r="P51" s="197"/>
      <c r="Q51" s="197"/>
      <c r="R51" s="197">
        <f t="shared" si="1"/>
        <v>0</v>
      </c>
      <c r="S51" s="189"/>
    </row>
    <row r="52" spans="1:19" ht="15.75" hidden="1" customHeight="1">
      <c r="A52" s="5"/>
      <c r="B52" s="89" t="s">
        <v>224</v>
      </c>
      <c r="C52" s="89" t="s">
        <v>225</v>
      </c>
      <c r="D52" s="93" t="s">
        <v>226</v>
      </c>
      <c r="E52" s="197"/>
      <c r="F52" s="197">
        <f t="shared" si="3"/>
        <v>0</v>
      </c>
      <c r="G52" s="197"/>
      <c r="H52" s="197"/>
      <c r="I52" s="197"/>
      <c r="J52" s="197"/>
      <c r="K52" s="197"/>
      <c r="L52" s="197"/>
      <c r="M52" s="197"/>
      <c r="N52" s="197"/>
      <c r="O52" s="197"/>
      <c r="P52" s="197"/>
      <c r="Q52" s="197"/>
      <c r="R52" s="197">
        <f t="shared" ref="R52:R85" si="4">SUM(E52,K52)</f>
        <v>0</v>
      </c>
      <c r="S52" s="189"/>
    </row>
    <row r="53" spans="1:19" ht="15.75" hidden="1" customHeight="1">
      <c r="A53" s="5"/>
      <c r="B53" s="89" t="s">
        <v>227</v>
      </c>
      <c r="C53" s="89" t="s">
        <v>228</v>
      </c>
      <c r="D53" s="93" t="s">
        <v>229</v>
      </c>
      <c r="E53" s="197"/>
      <c r="F53" s="197">
        <f t="shared" si="3"/>
        <v>0</v>
      </c>
      <c r="G53" s="197"/>
      <c r="H53" s="197"/>
      <c r="I53" s="197"/>
      <c r="J53" s="197"/>
      <c r="K53" s="197"/>
      <c r="L53" s="197"/>
      <c r="M53" s="197"/>
      <c r="N53" s="197"/>
      <c r="O53" s="197"/>
      <c r="P53" s="197"/>
      <c r="Q53" s="197"/>
      <c r="R53" s="197">
        <f t="shared" si="4"/>
        <v>0</v>
      </c>
      <c r="S53" s="189"/>
    </row>
    <row r="54" spans="1:19" ht="15.75" hidden="1" customHeight="1">
      <c r="A54" s="5"/>
      <c r="B54" s="5">
        <v>7321</v>
      </c>
      <c r="C54" s="89" t="s">
        <v>228</v>
      </c>
      <c r="D54" s="93" t="s">
        <v>230</v>
      </c>
      <c r="E54" s="197"/>
      <c r="F54" s="197">
        <f t="shared" si="3"/>
        <v>0</v>
      </c>
      <c r="G54" s="197"/>
      <c r="H54" s="197"/>
      <c r="I54" s="197"/>
      <c r="J54" s="197"/>
      <c r="K54" s="197"/>
      <c r="L54" s="197"/>
      <c r="M54" s="197"/>
      <c r="N54" s="197"/>
      <c r="O54" s="197"/>
      <c r="P54" s="197"/>
      <c r="Q54" s="197"/>
      <c r="R54" s="197">
        <f t="shared" si="4"/>
        <v>0</v>
      </c>
      <c r="S54" s="189"/>
    </row>
    <row r="55" spans="1:19" ht="16.5" hidden="1" customHeight="1">
      <c r="A55" s="5"/>
      <c r="B55" s="5">
        <v>7322</v>
      </c>
      <c r="C55" s="89" t="s">
        <v>228</v>
      </c>
      <c r="D55" s="100" t="s">
        <v>231</v>
      </c>
      <c r="E55" s="197"/>
      <c r="F55" s="197">
        <f t="shared" si="3"/>
        <v>0</v>
      </c>
      <c r="G55" s="197"/>
      <c r="H55" s="197"/>
      <c r="I55" s="197"/>
      <c r="J55" s="197"/>
      <c r="K55" s="197"/>
      <c r="L55" s="197"/>
      <c r="M55" s="197"/>
      <c r="N55" s="197"/>
      <c r="O55" s="197"/>
      <c r="P55" s="197"/>
      <c r="Q55" s="197"/>
      <c r="R55" s="197">
        <f t="shared" si="4"/>
        <v>0</v>
      </c>
      <c r="S55" s="189"/>
    </row>
    <row r="56" spans="1:19" ht="15.75" hidden="1" customHeight="1">
      <c r="A56" s="5"/>
      <c r="B56" s="89" t="s">
        <v>232</v>
      </c>
      <c r="C56" s="89" t="s">
        <v>228</v>
      </c>
      <c r="D56" s="97" t="s">
        <v>233</v>
      </c>
      <c r="E56" s="197"/>
      <c r="F56" s="197">
        <f t="shared" si="3"/>
        <v>0</v>
      </c>
      <c r="G56" s="197"/>
      <c r="H56" s="197"/>
      <c r="I56" s="197"/>
      <c r="J56" s="197"/>
      <c r="K56" s="197"/>
      <c r="L56" s="197"/>
      <c r="M56" s="197"/>
      <c r="N56" s="197"/>
      <c r="O56" s="197"/>
      <c r="P56" s="197"/>
      <c r="Q56" s="197"/>
      <c r="R56" s="197">
        <f t="shared" si="4"/>
        <v>0</v>
      </c>
      <c r="S56" s="189"/>
    </row>
    <row r="57" spans="1:19" ht="15.75" hidden="1" customHeight="1">
      <c r="A57" s="5" t="s">
        <v>234</v>
      </c>
      <c r="B57" s="89" t="s">
        <v>235</v>
      </c>
      <c r="C57" s="89" t="s">
        <v>228</v>
      </c>
      <c r="D57" s="97" t="s">
        <v>236</v>
      </c>
      <c r="E57" s="197"/>
      <c r="F57" s="197">
        <f t="shared" si="3"/>
        <v>0</v>
      </c>
      <c r="G57" s="197"/>
      <c r="H57" s="197"/>
      <c r="I57" s="197"/>
      <c r="J57" s="197"/>
      <c r="K57" s="197"/>
      <c r="L57" s="197"/>
      <c r="M57" s="197"/>
      <c r="N57" s="197"/>
      <c r="O57" s="197"/>
      <c r="P57" s="197"/>
      <c r="Q57" s="197">
        <v>6131000</v>
      </c>
      <c r="R57" s="197">
        <f t="shared" si="4"/>
        <v>0</v>
      </c>
      <c r="S57" s="189"/>
    </row>
    <row r="58" spans="1:19" ht="15.75" hidden="1" customHeight="1">
      <c r="A58" s="5"/>
      <c r="B58" s="89" t="s">
        <v>237</v>
      </c>
      <c r="C58" s="89" t="s">
        <v>228</v>
      </c>
      <c r="D58" s="97" t="s">
        <v>238</v>
      </c>
      <c r="E58" s="197"/>
      <c r="F58" s="197">
        <f t="shared" si="3"/>
        <v>0</v>
      </c>
      <c r="G58" s="197"/>
      <c r="H58" s="197"/>
      <c r="I58" s="197"/>
      <c r="J58" s="197"/>
      <c r="K58" s="197"/>
      <c r="L58" s="197"/>
      <c r="M58" s="197"/>
      <c r="N58" s="197"/>
      <c r="O58" s="197"/>
      <c r="P58" s="197"/>
      <c r="Q58" s="197"/>
      <c r="R58" s="197">
        <f t="shared" si="4"/>
        <v>0</v>
      </c>
      <c r="S58" s="189"/>
    </row>
    <row r="59" spans="1:19" ht="25.5" hidden="1">
      <c r="A59" s="89" t="s">
        <v>239</v>
      </c>
      <c r="B59" s="89" t="s">
        <v>240</v>
      </c>
      <c r="C59" s="89" t="s">
        <v>228</v>
      </c>
      <c r="D59" s="97" t="s">
        <v>241</v>
      </c>
      <c r="E59" s="197"/>
      <c r="F59" s="197">
        <f t="shared" si="3"/>
        <v>0</v>
      </c>
      <c r="G59" s="197"/>
      <c r="H59" s="197"/>
      <c r="I59" s="197"/>
      <c r="J59" s="197"/>
      <c r="K59" s="197"/>
      <c r="L59" s="197"/>
      <c r="M59" s="197"/>
      <c r="N59" s="197"/>
      <c r="O59" s="197"/>
      <c r="P59" s="197"/>
      <c r="Q59" s="197"/>
      <c r="R59" s="197">
        <f t="shared" si="4"/>
        <v>0</v>
      </c>
      <c r="S59" s="189"/>
    </row>
    <row r="60" spans="1:19" ht="24" hidden="1">
      <c r="A60" s="89" t="s">
        <v>242</v>
      </c>
      <c r="B60" s="89" t="s">
        <v>243</v>
      </c>
      <c r="C60" s="89" t="s">
        <v>244</v>
      </c>
      <c r="D60" s="101" t="s">
        <v>245</v>
      </c>
      <c r="E60" s="197"/>
      <c r="F60" s="197">
        <f t="shared" si="3"/>
        <v>0</v>
      </c>
      <c r="G60" s="197"/>
      <c r="H60" s="197"/>
      <c r="I60" s="197"/>
      <c r="J60" s="197"/>
      <c r="K60" s="197"/>
      <c r="L60" s="197"/>
      <c r="M60" s="197"/>
      <c r="N60" s="197"/>
      <c r="O60" s="197"/>
      <c r="P60" s="197"/>
      <c r="Q60" s="197"/>
      <c r="R60" s="197">
        <f t="shared" si="4"/>
        <v>0</v>
      </c>
      <c r="S60" s="189"/>
    </row>
    <row r="61" spans="1:19" ht="25.5" customHeight="1">
      <c r="A61" s="5" t="s">
        <v>246</v>
      </c>
      <c r="B61" s="89" t="s">
        <v>247</v>
      </c>
      <c r="C61" s="89" t="s">
        <v>244</v>
      </c>
      <c r="D61" s="97" t="s">
        <v>248</v>
      </c>
      <c r="E61" s="197">
        <f>-319180+174329088-287477+10049163-203062-4088058-3083525-105832-1911439-5185719-23667262-22510234-85715</f>
        <v>122930748</v>
      </c>
      <c r="F61" s="197">
        <f t="shared" si="3"/>
        <v>122930748</v>
      </c>
      <c r="G61" s="197"/>
      <c r="H61" s="197"/>
      <c r="I61" s="197"/>
      <c r="J61" s="197"/>
      <c r="K61" s="197"/>
      <c r="L61" s="197"/>
      <c r="M61" s="197"/>
      <c r="N61" s="197"/>
      <c r="O61" s="197"/>
      <c r="P61" s="197"/>
      <c r="Q61" s="197"/>
      <c r="R61" s="197">
        <f t="shared" si="4"/>
        <v>122930748</v>
      </c>
      <c r="S61" s="189"/>
    </row>
    <row r="62" spans="1:19" ht="38.25" hidden="1">
      <c r="A62" s="5"/>
      <c r="B62" s="89" t="s">
        <v>249</v>
      </c>
      <c r="C62" s="89" t="s">
        <v>250</v>
      </c>
      <c r="D62" s="97" t="s">
        <v>251</v>
      </c>
      <c r="E62" s="197"/>
      <c r="F62" s="197">
        <f t="shared" si="3"/>
        <v>0</v>
      </c>
      <c r="G62" s="197"/>
      <c r="H62" s="197"/>
      <c r="I62" s="197"/>
      <c r="J62" s="197"/>
      <c r="K62" s="197"/>
      <c r="L62" s="197"/>
      <c r="M62" s="197"/>
      <c r="N62" s="197"/>
      <c r="O62" s="197"/>
      <c r="P62" s="197"/>
      <c r="Q62" s="197"/>
      <c r="R62" s="197">
        <f t="shared" si="4"/>
        <v>0</v>
      </c>
      <c r="S62" s="189"/>
    </row>
    <row r="63" spans="1:19" ht="24" hidden="1">
      <c r="A63" s="89" t="s">
        <v>252</v>
      </c>
      <c r="B63" s="89" t="s">
        <v>253</v>
      </c>
      <c r="C63" s="89" t="s">
        <v>254</v>
      </c>
      <c r="D63" s="101" t="s">
        <v>255</v>
      </c>
      <c r="E63" s="197"/>
      <c r="F63" s="197">
        <f t="shared" si="3"/>
        <v>0</v>
      </c>
      <c r="G63" s="197"/>
      <c r="H63" s="197"/>
      <c r="I63" s="197"/>
      <c r="J63" s="197"/>
      <c r="K63" s="197"/>
      <c r="L63" s="197"/>
      <c r="M63" s="197"/>
      <c r="N63" s="197"/>
      <c r="O63" s="197"/>
      <c r="P63" s="197"/>
      <c r="Q63" s="197"/>
      <c r="R63" s="197">
        <f t="shared" si="4"/>
        <v>0</v>
      </c>
      <c r="S63" s="189"/>
    </row>
    <row r="64" spans="1:19" ht="25.5" hidden="1" customHeight="1">
      <c r="A64" s="89" t="s">
        <v>256</v>
      </c>
      <c r="B64" s="89" t="s">
        <v>257</v>
      </c>
      <c r="C64" s="89" t="s">
        <v>244</v>
      </c>
      <c r="D64" s="102" t="s">
        <v>258</v>
      </c>
      <c r="E64" s="197"/>
      <c r="F64" s="197">
        <f t="shared" si="3"/>
        <v>0</v>
      </c>
      <c r="G64" s="197"/>
      <c r="H64" s="197"/>
      <c r="I64" s="197"/>
      <c r="J64" s="197"/>
      <c r="K64" s="197"/>
      <c r="L64" s="197"/>
      <c r="M64" s="197"/>
      <c r="N64" s="197"/>
      <c r="O64" s="197"/>
      <c r="P64" s="197"/>
      <c r="Q64" s="197"/>
      <c r="R64" s="197">
        <f t="shared" si="4"/>
        <v>0</v>
      </c>
      <c r="S64" s="189"/>
    </row>
    <row r="65" spans="1:19" ht="23.25" hidden="1" customHeight="1">
      <c r="A65" s="89" t="s">
        <v>259</v>
      </c>
      <c r="B65" s="89" t="s">
        <v>260</v>
      </c>
      <c r="C65" s="89" t="s">
        <v>244</v>
      </c>
      <c r="D65" s="97" t="s">
        <v>261</v>
      </c>
      <c r="E65" s="197"/>
      <c r="F65" s="197">
        <f t="shared" si="3"/>
        <v>0</v>
      </c>
      <c r="G65" s="197"/>
      <c r="H65" s="197"/>
      <c r="I65" s="197"/>
      <c r="J65" s="197"/>
      <c r="K65" s="197"/>
      <c r="L65" s="197"/>
      <c r="M65" s="197"/>
      <c r="N65" s="197"/>
      <c r="O65" s="197"/>
      <c r="P65" s="197"/>
      <c r="Q65" s="197"/>
      <c r="R65" s="197">
        <f t="shared" si="4"/>
        <v>0</v>
      </c>
      <c r="S65" s="189"/>
    </row>
    <row r="66" spans="1:19" ht="24.75" hidden="1" customHeight="1">
      <c r="A66" s="5" t="s">
        <v>262</v>
      </c>
      <c r="B66" s="89" t="s">
        <v>263</v>
      </c>
      <c r="C66" s="89" t="s">
        <v>244</v>
      </c>
      <c r="D66" s="93" t="s">
        <v>264</v>
      </c>
      <c r="E66" s="197"/>
      <c r="F66" s="197">
        <f t="shared" si="3"/>
        <v>0</v>
      </c>
      <c r="G66" s="197"/>
      <c r="H66" s="197"/>
      <c r="I66" s="197"/>
      <c r="J66" s="197"/>
      <c r="K66" s="197"/>
      <c r="L66" s="197"/>
      <c r="M66" s="197"/>
      <c r="N66" s="197"/>
      <c r="O66" s="197"/>
      <c r="P66" s="197"/>
      <c r="Q66" s="197"/>
      <c r="R66" s="197">
        <f t="shared" si="4"/>
        <v>0</v>
      </c>
      <c r="S66" s="189"/>
    </row>
    <row r="67" spans="1:19" ht="25.5" customHeight="1">
      <c r="A67" s="89" t="s">
        <v>547</v>
      </c>
      <c r="B67" s="89" t="s">
        <v>548</v>
      </c>
      <c r="C67" s="89" t="s">
        <v>275</v>
      </c>
      <c r="D67" s="195" t="s">
        <v>549</v>
      </c>
      <c r="E67" s="197">
        <v>1289184</v>
      </c>
      <c r="F67" s="197">
        <f t="shared" si="3"/>
        <v>1289184</v>
      </c>
      <c r="G67" s="197"/>
      <c r="H67" s="197"/>
      <c r="I67" s="197"/>
      <c r="J67" s="197"/>
      <c r="K67" s="197"/>
      <c r="L67" s="197"/>
      <c r="M67" s="197"/>
      <c r="N67" s="197"/>
      <c r="O67" s="197"/>
      <c r="P67" s="197"/>
      <c r="Q67" s="197"/>
      <c r="R67" s="197">
        <f t="shared" si="4"/>
        <v>1289184</v>
      </c>
      <c r="S67" s="189"/>
    </row>
    <row r="68" spans="1:19" ht="25.5" customHeight="1">
      <c r="A68" s="89" t="s">
        <v>267</v>
      </c>
      <c r="B68" s="89" t="s">
        <v>268</v>
      </c>
      <c r="C68" s="89" t="s">
        <v>269</v>
      </c>
      <c r="D68" s="93" t="s">
        <v>270</v>
      </c>
      <c r="E68" s="197">
        <f>260211+26024</f>
        <v>286235</v>
      </c>
      <c r="F68" s="197">
        <f t="shared" si="3"/>
        <v>286235</v>
      </c>
      <c r="G68" s="197"/>
      <c r="H68" s="197"/>
      <c r="I68" s="197"/>
      <c r="J68" s="197"/>
      <c r="K68" s="197"/>
      <c r="L68" s="197"/>
      <c r="M68" s="197"/>
      <c r="N68" s="197"/>
      <c r="O68" s="197"/>
      <c r="P68" s="197"/>
      <c r="Q68" s="197"/>
      <c r="R68" s="197">
        <f t="shared" si="4"/>
        <v>286235</v>
      </c>
      <c r="S68" s="189"/>
    </row>
    <row r="69" spans="1:19" ht="15.75" hidden="1" customHeight="1">
      <c r="A69" s="89"/>
      <c r="B69" s="89" t="s">
        <v>271</v>
      </c>
      <c r="C69" s="89" t="s">
        <v>269</v>
      </c>
      <c r="D69" s="93" t="s">
        <v>272</v>
      </c>
      <c r="E69" s="197"/>
      <c r="F69" s="197">
        <f t="shared" si="3"/>
        <v>0</v>
      </c>
      <c r="G69" s="197"/>
      <c r="H69" s="197"/>
      <c r="I69" s="197"/>
      <c r="J69" s="197"/>
      <c r="K69" s="197"/>
      <c r="L69" s="197"/>
      <c r="M69" s="197"/>
      <c r="N69" s="197"/>
      <c r="O69" s="197"/>
      <c r="P69" s="197"/>
      <c r="Q69" s="197"/>
      <c r="R69" s="197">
        <f t="shared" si="4"/>
        <v>0</v>
      </c>
      <c r="S69" s="189"/>
    </row>
    <row r="70" spans="1:19" ht="15.75" hidden="1" customHeight="1">
      <c r="A70" s="89" t="s">
        <v>273</v>
      </c>
      <c r="B70" s="89" t="s">
        <v>274</v>
      </c>
      <c r="C70" s="89" t="s">
        <v>275</v>
      </c>
      <c r="D70" s="93" t="s">
        <v>276</v>
      </c>
      <c r="E70" s="197"/>
      <c r="F70" s="197">
        <f t="shared" si="3"/>
        <v>0</v>
      </c>
      <c r="G70" s="197"/>
      <c r="H70" s="197"/>
      <c r="I70" s="197"/>
      <c r="J70" s="197"/>
      <c r="K70" s="197"/>
      <c r="L70" s="197"/>
      <c r="M70" s="197"/>
      <c r="N70" s="197"/>
      <c r="O70" s="197"/>
      <c r="P70" s="197"/>
      <c r="Q70" s="197"/>
      <c r="R70" s="197">
        <f t="shared" si="4"/>
        <v>0</v>
      </c>
      <c r="S70" s="189"/>
    </row>
    <row r="71" spans="1:19" ht="39" hidden="1" customHeight="1">
      <c r="A71" s="89" t="s">
        <v>273</v>
      </c>
      <c r="B71" s="89" t="s">
        <v>274</v>
      </c>
      <c r="C71" s="89" t="s">
        <v>275</v>
      </c>
      <c r="D71" s="93" t="s">
        <v>277</v>
      </c>
      <c r="E71" s="197"/>
      <c r="F71" s="197">
        <f t="shared" si="3"/>
        <v>0</v>
      </c>
      <c r="G71" s="197"/>
      <c r="H71" s="197"/>
      <c r="I71" s="197"/>
      <c r="J71" s="197"/>
      <c r="K71" s="197"/>
      <c r="L71" s="197"/>
      <c r="M71" s="197"/>
      <c r="N71" s="197"/>
      <c r="O71" s="197"/>
      <c r="P71" s="197"/>
      <c r="Q71" s="197"/>
      <c r="R71" s="197">
        <f t="shared" si="4"/>
        <v>0</v>
      </c>
      <c r="S71" s="189"/>
    </row>
    <row r="72" spans="1:19" ht="23.25" hidden="1" customHeight="1">
      <c r="A72" s="5" t="s">
        <v>278</v>
      </c>
      <c r="B72" s="89" t="s">
        <v>279</v>
      </c>
      <c r="C72" s="89" t="s">
        <v>280</v>
      </c>
      <c r="D72" s="93" t="s">
        <v>281</v>
      </c>
      <c r="E72" s="197"/>
      <c r="F72" s="197">
        <f t="shared" si="3"/>
        <v>0</v>
      </c>
      <c r="G72" s="197"/>
      <c r="H72" s="197"/>
      <c r="I72" s="197"/>
      <c r="J72" s="197"/>
      <c r="K72" s="197"/>
      <c r="L72" s="197"/>
      <c r="M72" s="197"/>
      <c r="N72" s="197"/>
      <c r="O72" s="197"/>
      <c r="P72" s="197"/>
      <c r="Q72" s="197"/>
      <c r="R72" s="197">
        <f t="shared" si="4"/>
        <v>0</v>
      </c>
      <c r="S72" s="189"/>
    </row>
    <row r="73" spans="1:19" ht="18.75" customHeight="1">
      <c r="A73" s="5" t="s">
        <v>282</v>
      </c>
      <c r="B73" s="89" t="s">
        <v>175</v>
      </c>
      <c r="C73" s="89" t="s">
        <v>176</v>
      </c>
      <c r="D73" s="93" t="s">
        <v>177</v>
      </c>
      <c r="E73" s="197">
        <f>1771938+39600</f>
        <v>1811538</v>
      </c>
      <c r="F73" s="197">
        <f>E73-J73</f>
        <v>1771938</v>
      </c>
      <c r="G73" s="197">
        <v>1330199</v>
      </c>
      <c r="H73" s="197">
        <v>24000</v>
      </c>
      <c r="I73" s="197"/>
      <c r="J73" s="197">
        <v>39600</v>
      </c>
      <c r="K73" s="197"/>
      <c r="L73" s="197"/>
      <c r="M73" s="197"/>
      <c r="N73" s="197"/>
      <c r="O73" s="197"/>
      <c r="P73" s="197"/>
      <c r="Q73" s="197"/>
      <c r="R73" s="197">
        <f t="shared" si="4"/>
        <v>1811538</v>
      </c>
      <c r="S73" s="189"/>
    </row>
    <row r="74" spans="1:19" ht="33" hidden="1" customHeight="1">
      <c r="A74" s="89" t="s">
        <v>525</v>
      </c>
      <c r="B74" s="89" t="s">
        <v>206</v>
      </c>
      <c r="C74" s="89" t="s">
        <v>200</v>
      </c>
      <c r="D74" s="93" t="s">
        <v>207</v>
      </c>
      <c r="E74" s="197"/>
      <c r="F74" s="197">
        <f t="shared" si="3"/>
        <v>0</v>
      </c>
      <c r="G74" s="197"/>
      <c r="H74" s="197"/>
      <c r="I74" s="197"/>
      <c r="J74" s="197"/>
      <c r="K74" s="197"/>
      <c r="L74" s="197"/>
      <c r="M74" s="197"/>
      <c r="N74" s="197"/>
      <c r="O74" s="197"/>
      <c r="P74" s="197"/>
      <c r="Q74" s="197">
        <v>5000000</v>
      </c>
      <c r="R74" s="197">
        <f t="shared" si="4"/>
        <v>0</v>
      </c>
      <c r="S74" s="189"/>
    </row>
    <row r="75" spans="1:19" ht="44.25" hidden="1" customHeight="1">
      <c r="A75" s="89" t="s">
        <v>283</v>
      </c>
      <c r="B75" s="89" t="s">
        <v>209</v>
      </c>
      <c r="C75" s="89" t="s">
        <v>200</v>
      </c>
      <c r="D75" s="97" t="s">
        <v>210</v>
      </c>
      <c r="E75" s="197"/>
      <c r="F75" s="197">
        <f t="shared" si="3"/>
        <v>0</v>
      </c>
      <c r="G75" s="197"/>
      <c r="H75" s="197"/>
      <c r="I75" s="197"/>
      <c r="J75" s="197"/>
      <c r="K75" s="197"/>
      <c r="L75" s="197"/>
      <c r="M75" s="197"/>
      <c r="N75" s="197"/>
      <c r="O75" s="197"/>
      <c r="P75" s="197"/>
      <c r="Q75" s="197"/>
      <c r="R75" s="197">
        <f t="shared" si="4"/>
        <v>0</v>
      </c>
      <c r="S75" s="189"/>
    </row>
    <row r="76" spans="1:19" ht="18.75" hidden="1" customHeight="1">
      <c r="A76" s="89" t="s">
        <v>526</v>
      </c>
      <c r="B76" s="89" t="s">
        <v>212</v>
      </c>
      <c r="C76" s="89" t="s">
        <v>200</v>
      </c>
      <c r="D76" s="93" t="s">
        <v>213</v>
      </c>
      <c r="E76" s="197"/>
      <c r="F76" s="197">
        <f t="shared" si="3"/>
        <v>0</v>
      </c>
      <c r="G76" s="197"/>
      <c r="H76" s="197"/>
      <c r="I76" s="197"/>
      <c r="J76" s="197"/>
      <c r="K76" s="197"/>
      <c r="L76" s="197"/>
      <c r="M76" s="197"/>
      <c r="N76" s="197"/>
      <c r="O76" s="197"/>
      <c r="P76" s="197"/>
      <c r="Q76" s="197"/>
      <c r="R76" s="197">
        <f t="shared" si="4"/>
        <v>0</v>
      </c>
      <c r="S76" s="189"/>
    </row>
    <row r="77" spans="1:19" ht="27" hidden="1" customHeight="1">
      <c r="A77" s="89" t="s">
        <v>550</v>
      </c>
      <c r="B77" s="89" t="s">
        <v>551</v>
      </c>
      <c r="C77" s="89" t="s">
        <v>447</v>
      </c>
      <c r="D77" s="93" t="s">
        <v>552</v>
      </c>
      <c r="E77" s="197"/>
      <c r="F77" s="197">
        <f t="shared" si="3"/>
        <v>0</v>
      </c>
      <c r="G77" s="197"/>
      <c r="H77" s="197"/>
      <c r="I77" s="197"/>
      <c r="J77" s="197"/>
      <c r="K77" s="197"/>
      <c r="L77" s="197"/>
      <c r="M77" s="197"/>
      <c r="N77" s="197"/>
      <c r="O77" s="197"/>
      <c r="P77" s="197"/>
      <c r="Q77" s="197"/>
      <c r="R77" s="197">
        <f t="shared" si="4"/>
        <v>0</v>
      </c>
      <c r="S77" s="189"/>
    </row>
    <row r="78" spans="1:19" ht="18.75" customHeight="1">
      <c r="A78" s="89" t="s">
        <v>528</v>
      </c>
      <c r="B78" s="89" t="s">
        <v>265</v>
      </c>
      <c r="C78" s="89" t="s">
        <v>244</v>
      </c>
      <c r="D78" s="97" t="s">
        <v>266</v>
      </c>
      <c r="E78" s="197">
        <f>22674+1487430+11284512-614423+1789673</f>
        <v>13969866</v>
      </c>
      <c r="F78" s="197"/>
      <c r="G78" s="197"/>
      <c r="H78" s="197"/>
      <c r="I78" s="197"/>
      <c r="J78" s="197">
        <f>E78</f>
        <v>13969866</v>
      </c>
      <c r="K78" s="197"/>
      <c r="L78" s="197"/>
      <c r="M78" s="197"/>
      <c r="N78" s="197"/>
      <c r="O78" s="197"/>
      <c r="P78" s="197"/>
      <c r="Q78" s="197"/>
      <c r="R78" s="197">
        <f t="shared" si="4"/>
        <v>13969866</v>
      </c>
      <c r="S78" s="189"/>
    </row>
    <row r="79" spans="1:19" ht="28.5" customHeight="1">
      <c r="A79" s="89" t="s">
        <v>529</v>
      </c>
      <c r="B79" s="89" t="s">
        <v>268</v>
      </c>
      <c r="C79" s="89" t="s">
        <v>269</v>
      </c>
      <c r="D79" s="93" t="s">
        <v>270</v>
      </c>
      <c r="E79" s="197">
        <f>614423+971352</f>
        <v>1585775</v>
      </c>
      <c r="F79" s="197">
        <f t="shared" si="3"/>
        <v>1585775</v>
      </c>
      <c r="G79" s="197"/>
      <c r="H79" s="197"/>
      <c r="I79" s="197"/>
      <c r="J79" s="197"/>
      <c r="K79" s="197"/>
      <c r="L79" s="197"/>
      <c r="M79" s="197"/>
      <c r="N79" s="197"/>
      <c r="O79" s="197"/>
      <c r="P79" s="197"/>
      <c r="Q79" s="197"/>
      <c r="R79" s="197">
        <f t="shared" si="4"/>
        <v>1585775</v>
      </c>
      <c r="S79" s="189"/>
    </row>
    <row r="80" spans="1:19" ht="40.5" hidden="1" customHeight="1">
      <c r="A80" s="89" t="s">
        <v>286</v>
      </c>
      <c r="B80" s="89" t="s">
        <v>287</v>
      </c>
      <c r="C80" s="89" t="s">
        <v>200</v>
      </c>
      <c r="D80" s="93" t="s">
        <v>288</v>
      </c>
      <c r="E80" s="197"/>
      <c r="F80" s="197">
        <f t="shared" si="3"/>
        <v>0</v>
      </c>
      <c r="G80" s="197"/>
      <c r="H80" s="197"/>
      <c r="I80" s="197"/>
      <c r="J80" s="197"/>
      <c r="K80" s="197"/>
      <c r="L80" s="197"/>
      <c r="M80" s="197"/>
      <c r="N80" s="197"/>
      <c r="O80" s="197"/>
      <c r="P80" s="197"/>
      <c r="Q80" s="197"/>
      <c r="R80" s="197">
        <f t="shared" si="4"/>
        <v>0</v>
      </c>
      <c r="S80" s="189"/>
    </row>
    <row r="81" spans="1:19" ht="39" customHeight="1">
      <c r="A81" s="5" t="s">
        <v>289</v>
      </c>
      <c r="B81" s="89" t="s">
        <v>178</v>
      </c>
      <c r="C81" s="89" t="s">
        <v>179</v>
      </c>
      <c r="D81" s="93" t="s">
        <v>180</v>
      </c>
      <c r="E81" s="197">
        <f>912619+3459614+3691365</f>
        <v>8063598</v>
      </c>
      <c r="F81" s="197">
        <f>E81-J81</f>
        <v>7358445</v>
      </c>
      <c r="G81" s="197">
        <v>3025709</v>
      </c>
      <c r="H81" s="197">
        <v>704860</v>
      </c>
      <c r="I81" s="197"/>
      <c r="J81" s="197">
        <f>474230+230923</f>
        <v>705153</v>
      </c>
      <c r="K81" s="197"/>
      <c r="L81" s="197"/>
      <c r="M81" s="197"/>
      <c r="N81" s="197"/>
      <c r="O81" s="197"/>
      <c r="P81" s="197"/>
      <c r="Q81" s="197"/>
      <c r="R81" s="197">
        <f t="shared" si="4"/>
        <v>8063598</v>
      </c>
      <c r="S81" s="189"/>
    </row>
    <row r="82" spans="1:19" ht="18.75" hidden="1" customHeight="1">
      <c r="A82" s="5" t="s">
        <v>290</v>
      </c>
      <c r="B82" s="89" t="s">
        <v>184</v>
      </c>
      <c r="C82" s="89" t="s">
        <v>182</v>
      </c>
      <c r="D82" s="93" t="s">
        <v>185</v>
      </c>
      <c r="E82" s="197"/>
      <c r="F82" s="197">
        <f t="shared" si="3"/>
        <v>0</v>
      </c>
      <c r="G82" s="197"/>
      <c r="H82" s="197"/>
      <c r="I82" s="197"/>
      <c r="J82" s="197"/>
      <c r="K82" s="197"/>
      <c r="L82" s="197"/>
      <c r="M82" s="197"/>
      <c r="N82" s="197"/>
      <c r="O82" s="197"/>
      <c r="P82" s="197"/>
      <c r="Q82" s="197">
        <v>69800</v>
      </c>
      <c r="R82" s="197">
        <f t="shared" si="4"/>
        <v>0</v>
      </c>
      <c r="S82" s="189"/>
    </row>
    <row r="83" spans="1:19" ht="18.75" hidden="1" customHeight="1">
      <c r="A83" s="89" t="s">
        <v>291</v>
      </c>
      <c r="B83" s="89" t="s">
        <v>212</v>
      </c>
      <c r="C83" s="89" t="s">
        <v>200</v>
      </c>
      <c r="D83" s="93" t="s">
        <v>213</v>
      </c>
      <c r="E83" s="197"/>
      <c r="F83" s="197">
        <f t="shared" si="3"/>
        <v>0</v>
      </c>
      <c r="G83" s="197"/>
      <c r="H83" s="197"/>
      <c r="I83" s="197"/>
      <c r="J83" s="197"/>
      <c r="K83" s="197"/>
      <c r="L83" s="197"/>
      <c r="M83" s="197"/>
      <c r="N83" s="197"/>
      <c r="O83" s="197"/>
      <c r="P83" s="197"/>
      <c r="Q83" s="197"/>
      <c r="R83" s="197">
        <f t="shared" si="4"/>
        <v>0</v>
      </c>
      <c r="S83" s="189"/>
    </row>
    <row r="84" spans="1:19" ht="15.75" hidden="1" customHeight="1">
      <c r="A84" s="89" t="s">
        <v>292</v>
      </c>
      <c r="B84" s="89" t="s">
        <v>284</v>
      </c>
      <c r="C84" s="89" t="s">
        <v>228</v>
      </c>
      <c r="D84" s="93" t="s">
        <v>285</v>
      </c>
      <c r="E84" s="197"/>
      <c r="F84" s="197">
        <f t="shared" si="3"/>
        <v>0</v>
      </c>
      <c r="G84" s="197"/>
      <c r="H84" s="197"/>
      <c r="I84" s="197"/>
      <c r="J84" s="197"/>
      <c r="K84" s="197"/>
      <c r="L84" s="197"/>
      <c r="M84" s="197"/>
      <c r="N84" s="197"/>
      <c r="O84" s="197"/>
      <c r="P84" s="197"/>
      <c r="Q84" s="197"/>
      <c r="R84" s="197">
        <f t="shared" si="4"/>
        <v>0</v>
      </c>
      <c r="S84" s="189"/>
    </row>
    <row r="85" spans="1:19" ht="15.75" hidden="1" customHeight="1">
      <c r="A85" s="89" t="s">
        <v>527</v>
      </c>
      <c r="B85" s="89" t="s">
        <v>212</v>
      </c>
      <c r="C85" s="89" t="s">
        <v>200</v>
      </c>
      <c r="D85" s="93" t="s">
        <v>213</v>
      </c>
      <c r="E85" s="197"/>
      <c r="F85" s="197">
        <f t="shared" si="3"/>
        <v>0</v>
      </c>
      <c r="G85" s="197"/>
      <c r="H85" s="197"/>
      <c r="I85" s="197"/>
      <c r="J85" s="197"/>
      <c r="K85" s="197"/>
      <c r="L85" s="197"/>
      <c r="M85" s="197"/>
      <c r="N85" s="197"/>
      <c r="O85" s="197"/>
      <c r="P85" s="197"/>
      <c r="Q85" s="197"/>
      <c r="R85" s="197">
        <f t="shared" si="4"/>
        <v>0</v>
      </c>
      <c r="S85" s="189"/>
    </row>
    <row r="86" spans="1:19" ht="15.75" hidden="1" customHeight="1">
      <c r="A86" s="5"/>
      <c r="B86" s="89"/>
      <c r="C86" s="89"/>
      <c r="D86" s="93"/>
      <c r="E86" s="197"/>
      <c r="F86" s="197">
        <f t="shared" si="3"/>
        <v>0</v>
      </c>
      <c r="G86" s="197"/>
      <c r="H86" s="197"/>
      <c r="I86" s="197"/>
      <c r="J86" s="197"/>
      <c r="K86" s="197"/>
      <c r="L86" s="197"/>
      <c r="M86" s="197"/>
      <c r="N86" s="197"/>
      <c r="O86" s="197"/>
      <c r="P86" s="197"/>
      <c r="Q86" s="197"/>
      <c r="R86" s="197"/>
      <c r="S86" s="189"/>
    </row>
    <row r="87" spans="1:19" ht="18.75" customHeight="1">
      <c r="A87" s="5" t="s">
        <v>293</v>
      </c>
      <c r="B87" s="89"/>
      <c r="C87" s="89"/>
      <c r="D87" s="103" t="s">
        <v>294</v>
      </c>
      <c r="E87" s="197">
        <f t="shared" ref="E87:Q87" si="5">E88</f>
        <v>97727990</v>
      </c>
      <c r="F87" s="197">
        <f>F88</f>
        <v>97727990</v>
      </c>
      <c r="G87" s="197">
        <f t="shared" si="5"/>
        <v>78402581</v>
      </c>
      <c r="H87" s="197">
        <f t="shared" si="5"/>
        <v>0</v>
      </c>
      <c r="I87" s="197">
        <f t="shared" si="5"/>
        <v>0</v>
      </c>
      <c r="J87" s="197">
        <f t="shared" si="5"/>
        <v>0</v>
      </c>
      <c r="K87" s="197">
        <f t="shared" si="5"/>
        <v>0</v>
      </c>
      <c r="L87" s="197">
        <f t="shared" si="5"/>
        <v>0</v>
      </c>
      <c r="M87" s="197">
        <f t="shared" si="5"/>
        <v>0</v>
      </c>
      <c r="N87" s="197">
        <f t="shared" si="5"/>
        <v>0</v>
      </c>
      <c r="O87" s="197">
        <f t="shared" si="5"/>
        <v>0</v>
      </c>
      <c r="P87" s="197">
        <f t="shared" si="5"/>
        <v>0</v>
      </c>
      <c r="Q87" s="197">
        <f t="shared" si="5"/>
        <v>13000000</v>
      </c>
      <c r="R87" s="197">
        <f>SUM(E87,K87)</f>
        <v>97727990</v>
      </c>
      <c r="S87" s="189"/>
    </row>
    <row r="88" spans="1:19" ht="18.75" customHeight="1">
      <c r="A88" s="5" t="s">
        <v>295</v>
      </c>
      <c r="B88" s="89"/>
      <c r="C88" s="89"/>
      <c r="D88" s="103" t="s">
        <v>294</v>
      </c>
      <c r="E88" s="197">
        <f>SUM(E89:E107)</f>
        <v>97727990</v>
      </c>
      <c r="F88" s="197">
        <f>SUM(F89:F107)</f>
        <v>97727990</v>
      </c>
      <c r="G88" s="197">
        <f t="shared" ref="G88:Q88" si="6">SUM(G89:G112)</f>
        <v>78402581</v>
      </c>
      <c r="H88" s="197">
        <f t="shared" si="6"/>
        <v>0</v>
      </c>
      <c r="I88" s="197">
        <f t="shared" si="6"/>
        <v>0</v>
      </c>
      <c r="J88" s="197">
        <f t="shared" si="6"/>
        <v>0</v>
      </c>
      <c r="K88" s="197">
        <f t="shared" si="6"/>
        <v>0</v>
      </c>
      <c r="L88" s="197">
        <f t="shared" si="6"/>
        <v>0</v>
      </c>
      <c r="M88" s="197">
        <f t="shared" si="6"/>
        <v>0</v>
      </c>
      <c r="N88" s="197">
        <f t="shared" si="6"/>
        <v>0</v>
      </c>
      <c r="O88" s="197">
        <f t="shared" si="6"/>
        <v>0</v>
      </c>
      <c r="P88" s="197">
        <f t="shared" si="6"/>
        <v>0</v>
      </c>
      <c r="Q88" s="197">
        <f t="shared" si="6"/>
        <v>13000000</v>
      </c>
      <c r="R88" s="197">
        <f>SUM(R89:R112)</f>
        <v>97727990</v>
      </c>
      <c r="S88" s="189"/>
    </row>
    <row r="89" spans="1:19" ht="28.5" customHeight="1">
      <c r="A89" s="5" t="s">
        <v>296</v>
      </c>
      <c r="B89" s="89" t="s">
        <v>297</v>
      </c>
      <c r="C89" s="89" t="s">
        <v>172</v>
      </c>
      <c r="D89" s="93" t="s">
        <v>298</v>
      </c>
      <c r="E89" s="197">
        <v>7328777</v>
      </c>
      <c r="F89" s="197">
        <f>E89</f>
        <v>7328777</v>
      </c>
      <c r="G89" s="197">
        <v>5828653</v>
      </c>
      <c r="H89" s="197"/>
      <c r="I89" s="197"/>
      <c r="J89" s="197"/>
      <c r="K89" s="197"/>
      <c r="L89" s="197"/>
      <c r="M89" s="197"/>
      <c r="N89" s="197"/>
      <c r="O89" s="197"/>
      <c r="P89" s="197"/>
      <c r="Q89" s="197"/>
      <c r="R89" s="197">
        <f t="shared" ref="R89:R107" si="7">SUM(E89,K89)</f>
        <v>7328777</v>
      </c>
      <c r="S89" s="189"/>
    </row>
    <row r="90" spans="1:19" ht="15.75" customHeight="1">
      <c r="A90" s="89" t="s">
        <v>299</v>
      </c>
      <c r="B90" s="89" t="s">
        <v>300</v>
      </c>
      <c r="C90" s="89" t="s">
        <v>301</v>
      </c>
      <c r="D90" s="104" t="s">
        <v>302</v>
      </c>
      <c r="E90" s="197">
        <f>571943+8775596+411484</f>
        <v>9759023</v>
      </c>
      <c r="F90" s="197">
        <f t="shared" ref="F90:F98" si="8">E90</f>
        <v>9759023</v>
      </c>
      <c r="G90" s="197">
        <f>345855+7166980+337282</f>
        <v>7850117</v>
      </c>
      <c r="H90" s="197"/>
      <c r="I90" s="197"/>
      <c r="J90" s="197"/>
      <c r="K90" s="197"/>
      <c r="L90" s="197"/>
      <c r="M90" s="197"/>
      <c r="N90" s="197"/>
      <c r="O90" s="197"/>
      <c r="P90" s="197"/>
      <c r="Q90" s="197"/>
      <c r="R90" s="197">
        <f t="shared" si="7"/>
        <v>9759023</v>
      </c>
      <c r="S90" s="189"/>
    </row>
    <row r="91" spans="1:19" ht="21.75" customHeight="1">
      <c r="A91" s="5" t="s">
        <v>303</v>
      </c>
      <c r="B91" s="89" t="s">
        <v>304</v>
      </c>
      <c r="C91" s="89" t="s">
        <v>305</v>
      </c>
      <c r="D91" s="105" t="s">
        <v>306</v>
      </c>
      <c r="E91" s="197">
        <f>3132490+287477+1417390+54792+147060+80000+208500</f>
        <v>5327709</v>
      </c>
      <c r="F91" s="197">
        <f t="shared" si="8"/>
        <v>5327709</v>
      </c>
      <c r="G91" s="197">
        <f>266477+2507549+506069+44915</f>
        <v>3325010</v>
      </c>
      <c r="H91" s="197"/>
      <c r="I91" s="197"/>
      <c r="J91" s="197"/>
      <c r="K91" s="197"/>
      <c r="L91" s="197"/>
      <c r="M91" s="197"/>
      <c r="N91" s="197"/>
      <c r="O91" s="197"/>
      <c r="P91" s="197"/>
      <c r="Q91" s="197"/>
      <c r="R91" s="197">
        <f t="shared" si="7"/>
        <v>5327709</v>
      </c>
      <c r="S91" s="189"/>
    </row>
    <row r="92" spans="1:19" ht="23.25" customHeight="1">
      <c r="A92" s="5" t="s">
        <v>307</v>
      </c>
      <c r="B92" s="89" t="s">
        <v>308</v>
      </c>
      <c r="C92" s="89" t="s">
        <v>305</v>
      </c>
      <c r="D92" s="105" t="s">
        <v>309</v>
      </c>
      <c r="E92" s="223">
        <f>25934100+41853700</f>
        <v>67787800</v>
      </c>
      <c r="F92" s="223">
        <f t="shared" si="8"/>
        <v>67787800</v>
      </c>
      <c r="G92" s="300">
        <f>21309900+34306311</f>
        <v>55616211</v>
      </c>
      <c r="H92" s="197"/>
      <c r="I92" s="197"/>
      <c r="J92" s="197"/>
      <c r="K92" s="197"/>
      <c r="L92" s="197"/>
      <c r="M92" s="197"/>
      <c r="N92" s="197"/>
      <c r="O92" s="197"/>
      <c r="P92" s="197"/>
      <c r="Q92" s="197"/>
      <c r="R92" s="197">
        <f t="shared" si="7"/>
        <v>67787800</v>
      </c>
      <c r="S92" s="189"/>
    </row>
    <row r="93" spans="1:19" ht="25.5" hidden="1" customHeight="1">
      <c r="A93" s="5" t="s">
        <v>310</v>
      </c>
      <c r="B93" s="89" t="s">
        <v>311</v>
      </c>
      <c r="C93" s="89" t="s">
        <v>305</v>
      </c>
      <c r="D93" s="105" t="s">
        <v>312</v>
      </c>
      <c r="E93" s="197"/>
      <c r="F93" s="197">
        <f t="shared" si="8"/>
        <v>0</v>
      </c>
      <c r="G93" s="197"/>
      <c r="H93" s="197"/>
      <c r="I93" s="197"/>
      <c r="J93" s="197"/>
      <c r="K93" s="197"/>
      <c r="L93" s="197"/>
      <c r="M93" s="197"/>
      <c r="N93" s="197"/>
      <c r="O93" s="197"/>
      <c r="P93" s="197"/>
      <c r="Q93" s="197"/>
      <c r="R93" s="197">
        <f t="shared" si="7"/>
        <v>0</v>
      </c>
      <c r="S93" s="189"/>
    </row>
    <row r="94" spans="1:19" ht="27" customHeight="1">
      <c r="A94" s="5" t="s">
        <v>313</v>
      </c>
      <c r="B94" s="89" t="s">
        <v>314</v>
      </c>
      <c r="C94" s="89" t="s">
        <v>315</v>
      </c>
      <c r="D94" s="93" t="s">
        <v>316</v>
      </c>
      <c r="E94" s="197">
        <f>171566+877567+80764</f>
        <v>1129897</v>
      </c>
      <c r="F94" s="197">
        <f t="shared" si="8"/>
        <v>1129897</v>
      </c>
      <c r="G94" s="197">
        <f>140628+719317+66200</f>
        <v>926145</v>
      </c>
      <c r="H94" s="197"/>
      <c r="I94" s="197"/>
      <c r="J94" s="197"/>
      <c r="K94" s="197"/>
      <c r="L94" s="197"/>
      <c r="M94" s="197"/>
      <c r="N94" s="197"/>
      <c r="O94" s="197"/>
      <c r="P94" s="197"/>
      <c r="Q94" s="197"/>
      <c r="R94" s="197">
        <f t="shared" si="7"/>
        <v>1129897</v>
      </c>
      <c r="S94" s="189"/>
    </row>
    <row r="95" spans="1:19" ht="27.75" customHeight="1">
      <c r="A95" s="5" t="s">
        <v>317</v>
      </c>
      <c r="B95" s="89" t="s">
        <v>318</v>
      </c>
      <c r="C95" s="89" t="s">
        <v>319</v>
      </c>
      <c r="D95" s="93" t="s">
        <v>320</v>
      </c>
      <c r="E95" s="197">
        <v>44700</v>
      </c>
      <c r="F95" s="197">
        <f t="shared" si="8"/>
        <v>44700</v>
      </c>
      <c r="G95" s="197">
        <v>36642</v>
      </c>
      <c r="H95" s="197"/>
      <c r="I95" s="197"/>
      <c r="J95" s="197"/>
      <c r="K95" s="197"/>
      <c r="L95" s="197"/>
      <c r="M95" s="197"/>
      <c r="N95" s="197"/>
      <c r="O95" s="197"/>
      <c r="P95" s="197"/>
      <c r="Q95" s="197"/>
      <c r="R95" s="197">
        <f t="shared" si="7"/>
        <v>44700</v>
      </c>
      <c r="S95" s="189"/>
    </row>
    <row r="96" spans="1:19" ht="15.75" hidden="1" customHeight="1">
      <c r="A96" s="5"/>
      <c r="B96" s="89"/>
      <c r="C96" s="89"/>
      <c r="D96" s="93"/>
      <c r="E96" s="197"/>
      <c r="F96" s="197">
        <f t="shared" si="8"/>
        <v>0</v>
      </c>
      <c r="G96" s="197"/>
      <c r="H96" s="197"/>
      <c r="I96" s="197"/>
      <c r="J96" s="197"/>
      <c r="K96" s="197"/>
      <c r="L96" s="197"/>
      <c r="M96" s="197"/>
      <c r="N96" s="197"/>
      <c r="O96" s="197"/>
      <c r="P96" s="197"/>
      <c r="Q96" s="197">
        <v>6500000</v>
      </c>
      <c r="R96" s="197">
        <f t="shared" si="7"/>
        <v>0</v>
      </c>
      <c r="S96" s="189"/>
    </row>
    <row r="97" spans="1:19" ht="15.75" customHeight="1">
      <c r="A97" s="5" t="s">
        <v>321</v>
      </c>
      <c r="B97" s="89" t="s">
        <v>322</v>
      </c>
      <c r="C97" s="89" t="s">
        <v>323</v>
      </c>
      <c r="D97" s="93" t="s">
        <v>324</v>
      </c>
      <c r="E97" s="197">
        <f>960+278960</f>
        <v>279920</v>
      </c>
      <c r="F97" s="197">
        <f t="shared" si="8"/>
        <v>279920</v>
      </c>
      <c r="G97" s="197"/>
      <c r="H97" s="197"/>
      <c r="I97" s="197"/>
      <c r="J97" s="197"/>
      <c r="K97" s="197"/>
      <c r="L97" s="197"/>
      <c r="M97" s="197"/>
      <c r="N97" s="197"/>
      <c r="O97" s="197"/>
      <c r="P97" s="197"/>
      <c r="Q97" s="197"/>
      <c r="R97" s="197">
        <f t="shared" si="7"/>
        <v>279920</v>
      </c>
      <c r="S97" s="189"/>
    </row>
    <row r="98" spans="1:19" ht="32.25" customHeight="1">
      <c r="A98" s="5" t="s">
        <v>325</v>
      </c>
      <c r="B98" s="89" t="s">
        <v>326</v>
      </c>
      <c r="C98" s="89" t="s">
        <v>323</v>
      </c>
      <c r="D98" s="93" t="s">
        <v>327</v>
      </c>
      <c r="E98" s="197">
        <f>194124+776488+69052</f>
        <v>1039664</v>
      </c>
      <c r="F98" s="197">
        <f t="shared" si="8"/>
        <v>1039664</v>
      </c>
      <c r="G98" s="197">
        <f>159117+636466+56600</f>
        <v>852183</v>
      </c>
      <c r="H98" s="197"/>
      <c r="I98" s="197"/>
      <c r="J98" s="197"/>
      <c r="K98" s="197"/>
      <c r="L98" s="197"/>
      <c r="M98" s="197"/>
      <c r="N98" s="197"/>
      <c r="O98" s="197"/>
      <c r="P98" s="197"/>
      <c r="Q98" s="197"/>
      <c r="R98" s="197">
        <f t="shared" si="7"/>
        <v>1039664</v>
      </c>
      <c r="S98" s="189"/>
    </row>
    <row r="99" spans="1:19" ht="38.25" hidden="1" customHeight="1">
      <c r="A99" s="5" t="s">
        <v>328</v>
      </c>
      <c r="B99" s="89" t="s">
        <v>329</v>
      </c>
      <c r="C99" s="89" t="s">
        <v>323</v>
      </c>
      <c r="D99" s="106" t="s">
        <v>330</v>
      </c>
      <c r="E99" s="197"/>
      <c r="F99" s="197">
        <f t="shared" ref="F99:F104" si="9">E99</f>
        <v>0</v>
      </c>
      <c r="G99" s="197"/>
      <c r="H99" s="197"/>
      <c r="I99" s="197"/>
      <c r="J99" s="197"/>
      <c r="K99" s="197"/>
      <c r="L99" s="197"/>
      <c r="M99" s="197"/>
      <c r="N99" s="197"/>
      <c r="O99" s="197"/>
      <c r="P99" s="197"/>
      <c r="Q99" s="197"/>
      <c r="R99" s="197">
        <f t="shared" si="7"/>
        <v>0</v>
      </c>
      <c r="S99" s="189"/>
    </row>
    <row r="100" spans="1:19" ht="38.25" hidden="1" customHeight="1">
      <c r="A100" s="5" t="s">
        <v>331</v>
      </c>
      <c r="B100" s="89" t="s">
        <v>332</v>
      </c>
      <c r="C100" s="89" t="s">
        <v>323</v>
      </c>
      <c r="D100" s="106" t="s">
        <v>333</v>
      </c>
      <c r="E100" s="197"/>
      <c r="F100" s="197">
        <f t="shared" si="9"/>
        <v>0</v>
      </c>
      <c r="G100" s="197"/>
      <c r="H100" s="197"/>
      <c r="I100" s="197"/>
      <c r="J100" s="197"/>
      <c r="K100" s="197"/>
      <c r="L100" s="197"/>
      <c r="M100" s="197"/>
      <c r="N100" s="197"/>
      <c r="O100" s="197"/>
      <c r="P100" s="197"/>
      <c r="Q100" s="197"/>
      <c r="R100" s="197">
        <f t="shared" si="7"/>
        <v>0</v>
      </c>
      <c r="S100" s="189"/>
    </row>
    <row r="101" spans="1:19" ht="51" hidden="1" customHeight="1">
      <c r="A101" s="5" t="s">
        <v>334</v>
      </c>
      <c r="B101" s="89" t="s">
        <v>335</v>
      </c>
      <c r="C101" s="89" t="s">
        <v>323</v>
      </c>
      <c r="D101" s="106" t="s">
        <v>336</v>
      </c>
      <c r="E101" s="197"/>
      <c r="F101" s="197">
        <f t="shared" si="9"/>
        <v>0</v>
      </c>
      <c r="G101" s="197"/>
      <c r="H101" s="197"/>
      <c r="I101" s="197"/>
      <c r="J101" s="197"/>
      <c r="K101" s="197"/>
      <c r="L101" s="197"/>
      <c r="M101" s="197"/>
      <c r="N101" s="197"/>
      <c r="O101" s="197"/>
      <c r="P101" s="197"/>
      <c r="Q101" s="197"/>
      <c r="R101" s="197">
        <f t="shared" si="7"/>
        <v>0</v>
      </c>
      <c r="S101" s="189"/>
    </row>
    <row r="102" spans="1:19" ht="38.25" hidden="1" customHeight="1">
      <c r="A102" s="5" t="s">
        <v>337</v>
      </c>
      <c r="B102" s="89" t="s">
        <v>338</v>
      </c>
      <c r="C102" s="89" t="s">
        <v>323</v>
      </c>
      <c r="D102" s="106" t="s">
        <v>339</v>
      </c>
      <c r="E102" s="197"/>
      <c r="F102" s="197">
        <f t="shared" si="9"/>
        <v>0</v>
      </c>
      <c r="G102" s="197"/>
      <c r="H102" s="197"/>
      <c r="I102" s="197"/>
      <c r="J102" s="197"/>
      <c r="K102" s="197"/>
      <c r="L102" s="197"/>
      <c r="M102" s="197"/>
      <c r="N102" s="197"/>
      <c r="O102" s="197"/>
      <c r="P102" s="197"/>
      <c r="Q102" s="197"/>
      <c r="R102" s="197">
        <f t="shared" si="7"/>
        <v>0</v>
      </c>
      <c r="S102" s="189"/>
    </row>
    <row r="103" spans="1:19" ht="38.25" hidden="1" customHeight="1">
      <c r="A103" s="5" t="s">
        <v>340</v>
      </c>
      <c r="B103" s="89" t="s">
        <v>341</v>
      </c>
      <c r="C103" s="89" t="s">
        <v>323</v>
      </c>
      <c r="D103" s="106" t="s">
        <v>342</v>
      </c>
      <c r="E103" s="197"/>
      <c r="F103" s="197">
        <f t="shared" si="9"/>
        <v>0</v>
      </c>
      <c r="G103" s="197"/>
      <c r="H103" s="197"/>
      <c r="I103" s="197"/>
      <c r="J103" s="197"/>
      <c r="K103" s="197"/>
      <c r="L103" s="197"/>
      <c r="M103" s="197"/>
      <c r="N103" s="197"/>
      <c r="O103" s="197"/>
      <c r="P103" s="197"/>
      <c r="Q103" s="197"/>
      <c r="R103" s="197">
        <f t="shared" si="7"/>
        <v>0</v>
      </c>
      <c r="S103" s="189"/>
    </row>
    <row r="104" spans="1:19" ht="39" customHeight="1">
      <c r="A104" s="5">
        <v>611600</v>
      </c>
      <c r="B104" s="244" t="s">
        <v>582</v>
      </c>
      <c r="C104" s="244" t="s">
        <v>323</v>
      </c>
      <c r="D104" s="245" t="s">
        <v>583</v>
      </c>
      <c r="E104" s="197">
        <v>4840500</v>
      </c>
      <c r="F104" s="197">
        <f t="shared" si="9"/>
        <v>4840500</v>
      </c>
      <c r="G104" s="197">
        <v>3967620</v>
      </c>
      <c r="H104" s="197"/>
      <c r="I104" s="197"/>
      <c r="J104" s="197"/>
      <c r="K104" s="197"/>
      <c r="L104" s="197"/>
      <c r="M104" s="197"/>
      <c r="N104" s="197"/>
      <c r="O104" s="197"/>
      <c r="P104" s="197"/>
      <c r="Q104" s="197">
        <v>6500000</v>
      </c>
      <c r="R104" s="197">
        <f t="shared" si="7"/>
        <v>4840500</v>
      </c>
      <c r="S104" s="189"/>
    </row>
    <row r="105" spans="1:19" ht="42" customHeight="1">
      <c r="A105" s="89" t="s">
        <v>600</v>
      </c>
      <c r="B105" s="89" t="s">
        <v>601</v>
      </c>
      <c r="C105" s="89" t="s">
        <v>323</v>
      </c>
      <c r="D105" s="97" t="s">
        <v>602</v>
      </c>
      <c r="E105" s="197">
        <v>0</v>
      </c>
      <c r="F105" s="197">
        <f>E105-J105</f>
        <v>0</v>
      </c>
      <c r="G105" s="197"/>
      <c r="H105" s="197"/>
      <c r="I105" s="197"/>
      <c r="J105" s="197">
        <v>0</v>
      </c>
      <c r="K105" s="197"/>
      <c r="L105" s="197"/>
      <c r="M105" s="197"/>
      <c r="N105" s="197"/>
      <c r="O105" s="197"/>
      <c r="P105" s="197"/>
      <c r="Q105" s="197"/>
      <c r="R105" s="197">
        <f t="shared" si="7"/>
        <v>0</v>
      </c>
      <c r="S105" s="189"/>
    </row>
    <row r="106" spans="1:19" ht="23.25" customHeight="1">
      <c r="A106" s="5">
        <v>613134</v>
      </c>
      <c r="B106" s="89" t="s">
        <v>566</v>
      </c>
      <c r="C106" s="89" t="s">
        <v>187</v>
      </c>
      <c r="D106" s="105" t="s">
        <v>638</v>
      </c>
      <c r="E106" s="197">
        <v>190000</v>
      </c>
      <c r="F106" s="197">
        <f t="shared" ref="F106" si="10">E106</f>
        <v>190000</v>
      </c>
      <c r="G106" s="197"/>
      <c r="H106" s="197"/>
      <c r="I106" s="197"/>
      <c r="J106" s="197"/>
      <c r="K106" s="197"/>
      <c r="L106" s="197"/>
      <c r="M106" s="197"/>
      <c r="N106" s="197"/>
      <c r="O106" s="197"/>
      <c r="P106" s="197"/>
      <c r="Q106" s="197"/>
      <c r="R106" s="197">
        <f t="shared" si="7"/>
        <v>190000</v>
      </c>
      <c r="S106" s="189"/>
    </row>
    <row r="107" spans="1:19" ht="42" customHeight="1">
      <c r="A107" s="5" t="s">
        <v>344</v>
      </c>
      <c r="B107" s="89" t="s">
        <v>308</v>
      </c>
      <c r="C107" s="89" t="s">
        <v>187</v>
      </c>
      <c r="D107" s="105" t="s">
        <v>638</v>
      </c>
      <c r="E107" s="197"/>
      <c r="F107" s="197"/>
      <c r="G107" s="197"/>
      <c r="H107" s="197"/>
      <c r="I107" s="197"/>
      <c r="J107" s="197"/>
      <c r="K107" s="197"/>
      <c r="L107" s="197"/>
      <c r="M107" s="197"/>
      <c r="N107" s="197"/>
      <c r="O107" s="197"/>
      <c r="P107" s="197"/>
      <c r="Q107" s="197"/>
      <c r="R107" s="197">
        <f t="shared" si="7"/>
        <v>0</v>
      </c>
      <c r="S107" s="189"/>
    </row>
    <row r="108" spans="1:19" ht="15.75" hidden="1" customHeight="1">
      <c r="A108" s="5"/>
      <c r="B108" s="89"/>
      <c r="C108" s="89"/>
      <c r="D108" s="93"/>
      <c r="E108" s="197"/>
      <c r="F108" s="197"/>
      <c r="G108" s="197"/>
      <c r="H108" s="197"/>
      <c r="I108" s="197"/>
      <c r="J108" s="197"/>
      <c r="K108" s="197"/>
      <c r="L108" s="197"/>
      <c r="M108" s="197"/>
      <c r="N108" s="197"/>
      <c r="O108" s="197"/>
      <c r="P108" s="197"/>
      <c r="Q108" s="197"/>
      <c r="R108" s="197"/>
    </row>
    <row r="109" spans="1:19" ht="15.75" hidden="1" customHeight="1">
      <c r="A109" s="5"/>
      <c r="B109" s="89"/>
      <c r="C109" s="89"/>
      <c r="D109" s="93"/>
      <c r="E109" s="197"/>
      <c r="F109" s="197"/>
      <c r="G109" s="197"/>
      <c r="H109" s="197"/>
      <c r="I109" s="197"/>
      <c r="J109" s="197"/>
      <c r="K109" s="197"/>
      <c r="L109" s="197"/>
      <c r="M109" s="197"/>
      <c r="N109" s="197"/>
      <c r="O109" s="197"/>
      <c r="P109" s="197"/>
      <c r="Q109" s="197"/>
      <c r="R109" s="197"/>
    </row>
    <row r="110" spans="1:19" ht="15.75" hidden="1" customHeight="1">
      <c r="A110" s="5"/>
      <c r="B110" s="89"/>
      <c r="C110" s="89"/>
      <c r="D110" s="93"/>
      <c r="E110" s="197"/>
      <c r="F110" s="197"/>
      <c r="G110" s="197"/>
      <c r="H110" s="197"/>
      <c r="I110" s="197"/>
      <c r="J110" s="197"/>
      <c r="K110" s="197"/>
      <c r="L110" s="197"/>
      <c r="M110" s="197"/>
      <c r="N110" s="197"/>
      <c r="O110" s="197"/>
      <c r="P110" s="197"/>
      <c r="Q110" s="197"/>
      <c r="R110" s="197"/>
    </row>
    <row r="111" spans="1:19" ht="15.75" hidden="1" customHeight="1">
      <c r="A111" s="5"/>
      <c r="B111" s="89"/>
      <c r="C111" s="89"/>
      <c r="D111" s="93"/>
      <c r="E111" s="197"/>
      <c r="F111" s="197"/>
      <c r="G111" s="197"/>
      <c r="H111" s="197"/>
      <c r="I111" s="197"/>
      <c r="J111" s="197"/>
      <c r="K111" s="197"/>
      <c r="L111" s="197"/>
      <c r="M111" s="197"/>
      <c r="N111" s="197"/>
      <c r="O111" s="197"/>
      <c r="P111" s="197"/>
      <c r="Q111" s="197"/>
      <c r="R111" s="197"/>
    </row>
    <row r="112" spans="1:19" ht="15.75" hidden="1" customHeight="1">
      <c r="A112" s="5"/>
      <c r="B112" s="89"/>
      <c r="C112" s="89"/>
      <c r="D112" s="93"/>
      <c r="E112" s="197"/>
      <c r="F112" s="197"/>
      <c r="G112" s="197"/>
      <c r="H112" s="197"/>
      <c r="I112" s="197"/>
      <c r="J112" s="197"/>
      <c r="K112" s="197"/>
      <c r="L112" s="197"/>
      <c r="M112" s="197"/>
      <c r="N112" s="197"/>
      <c r="O112" s="197"/>
      <c r="P112" s="197"/>
      <c r="Q112" s="197"/>
      <c r="R112" s="197"/>
    </row>
    <row r="113" spans="1:20" ht="25.5" customHeight="1">
      <c r="A113" s="5" t="s">
        <v>345</v>
      </c>
      <c r="B113" s="89"/>
      <c r="C113" s="89"/>
      <c r="D113" s="97" t="s">
        <v>346</v>
      </c>
      <c r="E113" s="197">
        <f t="shared" ref="E113:Q113" si="11">E114</f>
        <v>129047624</v>
      </c>
      <c r="F113" s="197">
        <f t="shared" si="11"/>
        <v>128311341</v>
      </c>
      <c r="G113" s="197">
        <f t="shared" si="11"/>
        <v>19335893</v>
      </c>
      <c r="H113" s="197">
        <f t="shared" si="11"/>
        <v>0</v>
      </c>
      <c r="I113" s="197">
        <f t="shared" si="11"/>
        <v>0</v>
      </c>
      <c r="J113" s="197">
        <f t="shared" si="11"/>
        <v>736283</v>
      </c>
      <c r="K113" s="197">
        <f t="shared" si="11"/>
        <v>0</v>
      </c>
      <c r="L113" s="197">
        <f t="shared" si="11"/>
        <v>0</v>
      </c>
      <c r="M113" s="197">
        <f t="shared" si="11"/>
        <v>0</v>
      </c>
      <c r="N113" s="197">
        <f t="shared" si="11"/>
        <v>0</v>
      </c>
      <c r="O113" s="197">
        <f t="shared" si="11"/>
        <v>0</v>
      </c>
      <c r="P113" s="197">
        <f t="shared" si="11"/>
        <v>0</v>
      </c>
      <c r="Q113" s="197">
        <f t="shared" si="11"/>
        <v>0</v>
      </c>
      <c r="R113" s="197">
        <f t="shared" ref="R113:R163" si="12">SUM(E113,K113)</f>
        <v>129047624</v>
      </c>
      <c r="S113" s="189"/>
      <c r="T113" s="189"/>
    </row>
    <row r="114" spans="1:20" ht="26.25" customHeight="1">
      <c r="A114" s="5" t="s">
        <v>347</v>
      </c>
      <c r="B114" s="89"/>
      <c r="C114" s="89"/>
      <c r="D114" s="97" t="s">
        <v>346</v>
      </c>
      <c r="E114" s="197">
        <f t="shared" ref="E114:P114" si="13">SUM(E115:E140)</f>
        <v>129047624</v>
      </c>
      <c r="F114" s="197">
        <f t="shared" si="13"/>
        <v>128311341</v>
      </c>
      <c r="G114" s="197">
        <f t="shared" si="13"/>
        <v>19335893</v>
      </c>
      <c r="H114" s="197">
        <f t="shared" si="13"/>
        <v>0</v>
      </c>
      <c r="I114" s="197">
        <f t="shared" si="13"/>
        <v>0</v>
      </c>
      <c r="J114" s="197">
        <f t="shared" si="13"/>
        <v>736283</v>
      </c>
      <c r="K114" s="197">
        <f t="shared" si="13"/>
        <v>0</v>
      </c>
      <c r="L114" s="197">
        <f t="shared" si="13"/>
        <v>0</v>
      </c>
      <c r="M114" s="197">
        <f t="shared" si="13"/>
        <v>0</v>
      </c>
      <c r="N114" s="197">
        <f t="shared" si="13"/>
        <v>0</v>
      </c>
      <c r="O114" s="197">
        <f t="shared" si="13"/>
        <v>0</v>
      </c>
      <c r="P114" s="197">
        <f t="shared" si="13"/>
        <v>0</v>
      </c>
      <c r="Q114" s="197">
        <f>SUM(Q115:Q139)</f>
        <v>0</v>
      </c>
      <c r="R114" s="197">
        <f t="shared" si="12"/>
        <v>129047624</v>
      </c>
      <c r="S114" s="189"/>
      <c r="T114" s="189"/>
    </row>
    <row r="115" spans="1:20" ht="33" customHeight="1">
      <c r="A115" s="5" t="s">
        <v>348</v>
      </c>
      <c r="B115" s="89" t="s">
        <v>297</v>
      </c>
      <c r="C115" s="89" t="s">
        <v>172</v>
      </c>
      <c r="D115" s="93" t="s">
        <v>298</v>
      </c>
      <c r="E115" s="197">
        <f>440172+9618848+864679+1310100</f>
        <v>12233799</v>
      </c>
      <c r="F115" s="197">
        <f>E115-J115</f>
        <v>11793627</v>
      </c>
      <c r="G115" s="197">
        <f>708753+7888544+1081947</f>
        <v>9679244</v>
      </c>
      <c r="H115" s="197"/>
      <c r="I115" s="197"/>
      <c r="J115" s="197">
        <v>440172</v>
      </c>
      <c r="K115" s="197"/>
      <c r="L115" s="197"/>
      <c r="M115" s="197"/>
      <c r="N115" s="197"/>
      <c r="O115" s="197"/>
      <c r="P115" s="197"/>
      <c r="Q115" s="197"/>
      <c r="R115" s="197">
        <f t="shared" si="12"/>
        <v>12233799</v>
      </c>
      <c r="S115" s="189"/>
      <c r="T115" s="189"/>
    </row>
    <row r="116" spans="1:20" ht="27.75" hidden="1" customHeight="1">
      <c r="A116" s="5" t="s">
        <v>349</v>
      </c>
      <c r="B116" s="89" t="s">
        <v>350</v>
      </c>
      <c r="C116" s="89" t="s">
        <v>192</v>
      </c>
      <c r="D116" s="93" t="s">
        <v>351</v>
      </c>
      <c r="E116" s="197"/>
      <c r="F116" s="197">
        <f t="shared" ref="F116:F134" si="14">E116</f>
        <v>0</v>
      </c>
      <c r="G116" s="197"/>
      <c r="H116" s="197"/>
      <c r="I116" s="197"/>
      <c r="J116" s="197"/>
      <c r="K116" s="197"/>
      <c r="L116" s="197"/>
      <c r="M116" s="197"/>
      <c r="N116" s="197"/>
      <c r="O116" s="197"/>
      <c r="P116" s="197"/>
      <c r="Q116" s="197"/>
      <c r="R116" s="197">
        <f t="shared" si="12"/>
        <v>0</v>
      </c>
      <c r="S116" s="189"/>
      <c r="T116" s="189"/>
    </row>
    <row r="117" spans="1:20" ht="28.5" hidden="1" customHeight="1">
      <c r="A117" s="5" t="s">
        <v>352</v>
      </c>
      <c r="B117" s="89" t="s">
        <v>353</v>
      </c>
      <c r="C117" s="89" t="s">
        <v>314</v>
      </c>
      <c r="D117" s="93" t="s">
        <v>354</v>
      </c>
      <c r="E117" s="197"/>
      <c r="F117" s="197">
        <f t="shared" si="14"/>
        <v>0</v>
      </c>
      <c r="G117" s="197"/>
      <c r="H117" s="197"/>
      <c r="I117" s="197"/>
      <c r="J117" s="197"/>
      <c r="K117" s="197"/>
      <c r="L117" s="197"/>
      <c r="M117" s="197"/>
      <c r="N117" s="197"/>
      <c r="O117" s="197"/>
      <c r="P117" s="197"/>
      <c r="Q117" s="197"/>
      <c r="R117" s="197">
        <f t="shared" si="12"/>
        <v>0</v>
      </c>
      <c r="S117" s="189"/>
      <c r="T117" s="189"/>
    </row>
    <row r="118" spans="1:20" ht="15.75" hidden="1" customHeight="1">
      <c r="A118" s="5" t="s">
        <v>355</v>
      </c>
      <c r="B118" s="89" t="s">
        <v>356</v>
      </c>
      <c r="C118" s="89" t="s">
        <v>314</v>
      </c>
      <c r="D118" s="93"/>
      <c r="E118" s="197"/>
      <c r="F118" s="197">
        <f t="shared" si="14"/>
        <v>0</v>
      </c>
      <c r="G118" s="197"/>
      <c r="H118" s="197"/>
      <c r="I118" s="197"/>
      <c r="J118" s="197"/>
      <c r="K118" s="197"/>
      <c r="L118" s="197"/>
      <c r="M118" s="197"/>
      <c r="N118" s="197"/>
      <c r="O118" s="197"/>
      <c r="P118" s="197"/>
      <c r="Q118" s="197"/>
      <c r="R118" s="197">
        <f t="shared" si="12"/>
        <v>0</v>
      </c>
      <c r="S118" s="189"/>
      <c r="T118" s="189"/>
    </row>
    <row r="119" spans="1:20" ht="25.5" hidden="1" customHeight="1">
      <c r="A119" s="5" t="s">
        <v>357</v>
      </c>
      <c r="B119" s="89" t="s">
        <v>358</v>
      </c>
      <c r="C119" s="89" t="s">
        <v>314</v>
      </c>
      <c r="D119" s="17" t="s">
        <v>359</v>
      </c>
      <c r="E119" s="197"/>
      <c r="F119" s="197">
        <f t="shared" si="14"/>
        <v>0</v>
      </c>
      <c r="G119" s="197"/>
      <c r="H119" s="197"/>
      <c r="I119" s="197"/>
      <c r="J119" s="197"/>
      <c r="K119" s="197"/>
      <c r="L119" s="197"/>
      <c r="M119" s="197"/>
      <c r="N119" s="197"/>
      <c r="O119" s="197"/>
      <c r="P119" s="197"/>
      <c r="Q119" s="197"/>
      <c r="R119" s="197">
        <f t="shared" si="12"/>
        <v>0</v>
      </c>
      <c r="S119" s="189"/>
      <c r="T119" s="189"/>
    </row>
    <row r="120" spans="1:20" ht="23.25" hidden="1" customHeight="1">
      <c r="A120" s="5" t="s">
        <v>360</v>
      </c>
      <c r="B120" s="89" t="s">
        <v>361</v>
      </c>
      <c r="C120" s="89" t="s">
        <v>192</v>
      </c>
      <c r="D120" s="17" t="s">
        <v>362</v>
      </c>
      <c r="E120" s="197"/>
      <c r="F120" s="197">
        <f t="shared" si="14"/>
        <v>0</v>
      </c>
      <c r="G120" s="197"/>
      <c r="H120" s="197"/>
      <c r="I120" s="197"/>
      <c r="J120" s="197"/>
      <c r="K120" s="197"/>
      <c r="L120" s="197"/>
      <c r="M120" s="197"/>
      <c r="N120" s="197"/>
      <c r="O120" s="197"/>
      <c r="P120" s="197"/>
      <c r="Q120" s="197"/>
      <c r="R120" s="197">
        <f t="shared" si="12"/>
        <v>0</v>
      </c>
      <c r="S120" s="189"/>
      <c r="T120" s="189"/>
    </row>
    <row r="121" spans="1:20" ht="38.25" hidden="1" customHeight="1">
      <c r="A121" s="5" t="s">
        <v>363</v>
      </c>
      <c r="B121" s="89" t="s">
        <v>364</v>
      </c>
      <c r="C121" s="89" t="s">
        <v>365</v>
      </c>
      <c r="D121" s="17" t="s">
        <v>366</v>
      </c>
      <c r="E121" s="197"/>
      <c r="F121" s="197">
        <f t="shared" si="14"/>
        <v>0</v>
      </c>
      <c r="G121" s="197"/>
      <c r="H121" s="197"/>
      <c r="I121" s="197"/>
      <c r="J121" s="197"/>
      <c r="K121" s="197"/>
      <c r="L121" s="197"/>
      <c r="M121" s="197"/>
      <c r="N121" s="197"/>
      <c r="O121" s="197"/>
      <c r="P121" s="197"/>
      <c r="Q121" s="197"/>
      <c r="R121" s="197">
        <f t="shared" si="12"/>
        <v>0</v>
      </c>
      <c r="S121" s="189"/>
      <c r="T121" s="189"/>
    </row>
    <row r="122" spans="1:20" ht="30" customHeight="1">
      <c r="A122" s="5">
        <v>813114</v>
      </c>
      <c r="B122" s="89" t="s">
        <v>603</v>
      </c>
      <c r="C122" s="89" t="s">
        <v>187</v>
      </c>
      <c r="D122" s="17" t="s">
        <v>604</v>
      </c>
      <c r="E122" s="197">
        <v>150000</v>
      </c>
      <c r="F122" s="197">
        <f t="shared" si="14"/>
        <v>150000</v>
      </c>
      <c r="G122" s="197"/>
      <c r="H122" s="197"/>
      <c r="I122" s="197"/>
      <c r="J122" s="197"/>
      <c r="K122" s="197"/>
      <c r="L122" s="197"/>
      <c r="M122" s="197"/>
      <c r="N122" s="197"/>
      <c r="O122" s="197"/>
      <c r="P122" s="197"/>
      <c r="Q122" s="197"/>
      <c r="R122" s="197">
        <f t="shared" si="12"/>
        <v>150000</v>
      </c>
      <c r="S122" s="189"/>
      <c r="T122" s="189"/>
    </row>
    <row r="123" spans="1:20" ht="31.5" hidden="1" customHeight="1">
      <c r="A123" s="89" t="s">
        <v>368</v>
      </c>
      <c r="B123" s="89" t="s">
        <v>369</v>
      </c>
      <c r="C123" s="89" t="s">
        <v>300</v>
      </c>
      <c r="D123" s="107" t="s">
        <v>370</v>
      </c>
      <c r="E123" s="197"/>
      <c r="F123" s="197">
        <f t="shared" si="14"/>
        <v>0</v>
      </c>
      <c r="G123" s="197"/>
      <c r="H123" s="197"/>
      <c r="I123" s="197"/>
      <c r="J123" s="197"/>
      <c r="K123" s="197"/>
      <c r="L123" s="197"/>
      <c r="M123" s="197"/>
      <c r="N123" s="197"/>
      <c r="O123" s="197"/>
      <c r="P123" s="197"/>
      <c r="Q123" s="197"/>
      <c r="R123" s="197">
        <f t="shared" si="12"/>
        <v>0</v>
      </c>
      <c r="S123" s="189"/>
      <c r="T123" s="189"/>
    </row>
    <row r="124" spans="1:20" ht="24" customHeight="1">
      <c r="A124" s="5" t="s">
        <v>371</v>
      </c>
      <c r="B124" s="89" t="s">
        <v>372</v>
      </c>
      <c r="C124" s="89" t="s">
        <v>187</v>
      </c>
      <c r="D124" s="17" t="s">
        <v>373</v>
      </c>
      <c r="E124" s="197">
        <f>2533440+1183368</f>
        <v>3716808</v>
      </c>
      <c r="F124" s="197">
        <f t="shared" si="14"/>
        <v>3716808</v>
      </c>
      <c r="G124" s="197"/>
      <c r="H124" s="197"/>
      <c r="I124" s="197"/>
      <c r="J124" s="197"/>
      <c r="K124" s="197"/>
      <c r="L124" s="197"/>
      <c r="M124" s="197"/>
      <c r="N124" s="197"/>
      <c r="O124" s="197"/>
      <c r="P124" s="197"/>
      <c r="Q124" s="197"/>
      <c r="R124" s="197">
        <f t="shared" si="12"/>
        <v>3716808</v>
      </c>
      <c r="S124" s="189"/>
      <c r="T124" s="189"/>
    </row>
    <row r="125" spans="1:20" ht="52.5" hidden="1" customHeight="1">
      <c r="A125" s="5" t="s">
        <v>374</v>
      </c>
      <c r="B125" s="89" t="s">
        <v>375</v>
      </c>
      <c r="C125" s="89" t="s">
        <v>300</v>
      </c>
      <c r="D125" s="17" t="s">
        <v>376</v>
      </c>
      <c r="E125" s="197"/>
      <c r="F125" s="197">
        <f t="shared" si="14"/>
        <v>0</v>
      </c>
      <c r="G125" s="197"/>
      <c r="H125" s="197"/>
      <c r="I125" s="197"/>
      <c r="J125" s="197"/>
      <c r="K125" s="197"/>
      <c r="L125" s="197"/>
      <c r="M125" s="197"/>
      <c r="N125" s="197"/>
      <c r="O125" s="197"/>
      <c r="P125" s="197"/>
      <c r="Q125" s="197"/>
      <c r="R125" s="197">
        <f t="shared" si="12"/>
        <v>0</v>
      </c>
      <c r="S125" s="189"/>
      <c r="T125" s="189"/>
    </row>
    <row r="126" spans="1:20" ht="39" customHeight="1">
      <c r="A126" s="5" t="s">
        <v>377</v>
      </c>
      <c r="B126" s="89" t="s">
        <v>378</v>
      </c>
      <c r="C126" s="89" t="s">
        <v>300</v>
      </c>
      <c r="D126" s="108" t="s">
        <v>379</v>
      </c>
      <c r="E126" s="197">
        <v>14532</v>
      </c>
      <c r="F126" s="197">
        <f t="shared" si="14"/>
        <v>14532</v>
      </c>
      <c r="G126" s="197"/>
      <c r="H126" s="197"/>
      <c r="I126" s="197"/>
      <c r="J126" s="197"/>
      <c r="K126" s="197"/>
      <c r="L126" s="197"/>
      <c r="M126" s="197"/>
      <c r="N126" s="197"/>
      <c r="O126" s="197"/>
      <c r="P126" s="197"/>
      <c r="Q126" s="197"/>
      <c r="R126" s="197">
        <f t="shared" si="12"/>
        <v>14532</v>
      </c>
      <c r="S126" s="189"/>
      <c r="T126" s="189"/>
    </row>
    <row r="127" spans="1:20" ht="9" hidden="1" customHeight="1">
      <c r="A127" s="5" t="s">
        <v>380</v>
      </c>
      <c r="B127" s="89" t="s">
        <v>381</v>
      </c>
      <c r="C127" s="89" t="s">
        <v>300</v>
      </c>
      <c r="D127" s="17"/>
      <c r="E127" s="197"/>
      <c r="F127" s="197">
        <f t="shared" si="14"/>
        <v>0</v>
      </c>
      <c r="G127" s="197"/>
      <c r="H127" s="197"/>
      <c r="I127" s="197"/>
      <c r="J127" s="197"/>
      <c r="K127" s="197"/>
      <c r="L127" s="197"/>
      <c r="M127" s="197"/>
      <c r="N127" s="197"/>
      <c r="O127" s="197"/>
      <c r="P127" s="197"/>
      <c r="Q127" s="197"/>
      <c r="R127" s="197">
        <f t="shared" si="12"/>
        <v>0</v>
      </c>
      <c r="S127" s="189"/>
      <c r="T127" s="189"/>
    </row>
    <row r="128" spans="1:20" ht="42.75" hidden="1" customHeight="1">
      <c r="A128" s="5" t="s">
        <v>382</v>
      </c>
      <c r="B128" s="89" t="s">
        <v>383</v>
      </c>
      <c r="C128" s="89" t="s">
        <v>384</v>
      </c>
      <c r="D128" s="109" t="s">
        <v>385</v>
      </c>
      <c r="E128" s="197"/>
      <c r="F128" s="197">
        <f t="shared" si="14"/>
        <v>0</v>
      </c>
      <c r="G128" s="197"/>
      <c r="H128" s="197"/>
      <c r="I128" s="197"/>
      <c r="J128" s="197"/>
      <c r="K128" s="197"/>
      <c r="L128" s="197"/>
      <c r="M128" s="197"/>
      <c r="N128" s="197"/>
      <c r="O128" s="197"/>
      <c r="P128" s="197"/>
      <c r="Q128" s="197"/>
      <c r="R128" s="197">
        <f t="shared" si="12"/>
        <v>0</v>
      </c>
      <c r="S128" s="189"/>
      <c r="T128" s="189"/>
    </row>
    <row r="129" spans="1:20" ht="42.75" customHeight="1">
      <c r="A129" s="89" t="s">
        <v>553</v>
      </c>
      <c r="B129" s="89" t="s">
        <v>555</v>
      </c>
      <c r="C129" s="89" t="s">
        <v>192</v>
      </c>
      <c r="D129" s="17" t="s">
        <v>554</v>
      </c>
      <c r="E129" s="197">
        <f>2600000+180000+400000-810000+540000+4750000+270000</f>
        <v>7930000</v>
      </c>
      <c r="F129" s="197">
        <f t="shared" si="14"/>
        <v>7930000</v>
      </c>
      <c r="G129" s="197"/>
      <c r="H129" s="197"/>
      <c r="I129" s="197"/>
      <c r="J129" s="197"/>
      <c r="K129" s="197"/>
      <c r="L129" s="197"/>
      <c r="M129" s="197"/>
      <c r="N129" s="197"/>
      <c r="O129" s="197"/>
      <c r="P129" s="197"/>
      <c r="Q129" s="197"/>
      <c r="R129" s="197">
        <f t="shared" si="12"/>
        <v>7930000</v>
      </c>
      <c r="S129" s="189"/>
      <c r="T129" s="189"/>
    </row>
    <row r="130" spans="1:20" ht="25.5">
      <c r="A130" s="5" t="s">
        <v>386</v>
      </c>
      <c r="B130" s="89" t="s">
        <v>195</v>
      </c>
      <c r="C130" s="89" t="s">
        <v>196</v>
      </c>
      <c r="D130" s="110" t="s">
        <v>197</v>
      </c>
      <c r="E130" s="197">
        <f>37332000+60380500+180000-10537100+525000+375000+4252400</f>
        <v>92507800</v>
      </c>
      <c r="F130" s="197">
        <f t="shared" si="14"/>
        <v>92507800</v>
      </c>
      <c r="G130" s="198"/>
      <c r="H130" s="197"/>
      <c r="I130" s="197"/>
      <c r="J130" s="197"/>
      <c r="K130" s="197"/>
      <c r="L130" s="197"/>
      <c r="M130" s="197"/>
      <c r="N130" s="197"/>
      <c r="O130" s="197"/>
      <c r="P130" s="197"/>
      <c r="Q130" s="197"/>
      <c r="R130" s="197">
        <f t="shared" si="12"/>
        <v>92507800</v>
      </c>
      <c r="S130" s="189"/>
      <c r="T130" s="189"/>
    </row>
    <row r="131" spans="1:20" ht="25.5">
      <c r="A131" s="89" t="s">
        <v>387</v>
      </c>
      <c r="B131" s="89" t="s">
        <v>369</v>
      </c>
      <c r="C131" s="89" t="s">
        <v>300</v>
      </c>
      <c r="D131" s="17" t="s">
        <v>370</v>
      </c>
      <c r="E131" s="197">
        <f>81318+2293297</f>
        <v>2374615</v>
      </c>
      <c r="F131" s="197">
        <f>E131-J131</f>
        <v>2293297</v>
      </c>
      <c r="G131" s="197">
        <v>1868932</v>
      </c>
      <c r="H131" s="197"/>
      <c r="I131" s="197"/>
      <c r="J131" s="197">
        <v>81318</v>
      </c>
      <c r="K131" s="197"/>
      <c r="L131" s="197"/>
      <c r="M131" s="197"/>
      <c r="N131" s="197"/>
      <c r="O131" s="197"/>
      <c r="P131" s="197"/>
      <c r="Q131" s="197"/>
      <c r="R131" s="197">
        <f t="shared" si="12"/>
        <v>2374615</v>
      </c>
      <c r="S131" s="237"/>
      <c r="T131" s="189"/>
    </row>
    <row r="132" spans="1:20" ht="15.75" customHeight="1">
      <c r="A132" s="89" t="s">
        <v>563</v>
      </c>
      <c r="B132" s="89" t="s">
        <v>367</v>
      </c>
      <c r="C132" s="89" t="s">
        <v>187</v>
      </c>
      <c r="D132" s="112"/>
      <c r="E132" s="197">
        <f>76942+9605915+48700+89151</f>
        <v>9820708</v>
      </c>
      <c r="F132" s="197">
        <f>E132-J132</f>
        <v>9605915</v>
      </c>
      <c r="G132" s="198">
        <v>7787717</v>
      </c>
      <c r="H132" s="197"/>
      <c r="I132" s="197"/>
      <c r="J132" s="197">
        <f>48700+76942+89151</f>
        <v>214793</v>
      </c>
      <c r="K132" s="197"/>
      <c r="L132" s="197"/>
      <c r="M132" s="197">
        <f>K132</f>
        <v>0</v>
      </c>
      <c r="N132" s="197"/>
      <c r="O132" s="197"/>
      <c r="P132" s="197"/>
      <c r="Q132" s="197"/>
      <c r="R132" s="197">
        <f t="shared" si="12"/>
        <v>9820708</v>
      </c>
      <c r="S132" s="189"/>
      <c r="T132" s="189"/>
    </row>
    <row r="133" spans="1:20" ht="37.5" hidden="1" customHeight="1">
      <c r="A133" s="5" t="s">
        <v>388</v>
      </c>
      <c r="B133" s="89" t="s">
        <v>191</v>
      </c>
      <c r="C133" s="89" t="s">
        <v>192</v>
      </c>
      <c r="D133" s="17" t="s">
        <v>193</v>
      </c>
      <c r="E133" s="197"/>
      <c r="F133" s="197">
        <f t="shared" si="14"/>
        <v>0</v>
      </c>
      <c r="G133" s="197"/>
      <c r="H133" s="197"/>
      <c r="I133" s="197"/>
      <c r="J133" s="197"/>
      <c r="K133" s="197"/>
      <c r="L133" s="197"/>
      <c r="M133" s="197"/>
      <c r="N133" s="197"/>
      <c r="O133" s="197"/>
      <c r="P133" s="197"/>
      <c r="Q133" s="197"/>
      <c r="R133" s="197">
        <f t="shared" si="12"/>
        <v>0</v>
      </c>
      <c r="S133" s="189"/>
      <c r="T133" s="189"/>
    </row>
    <row r="134" spans="1:20" ht="37.5" customHeight="1">
      <c r="A134" s="89" t="s">
        <v>564</v>
      </c>
      <c r="B134" s="89" t="s">
        <v>195</v>
      </c>
      <c r="C134" s="89" t="s">
        <v>196</v>
      </c>
      <c r="D134" s="110" t="s">
        <v>197</v>
      </c>
      <c r="E134" s="197">
        <f>397500-298000+99900+99962</f>
        <v>299362</v>
      </c>
      <c r="F134" s="197">
        <f t="shared" si="14"/>
        <v>299362</v>
      </c>
      <c r="G134" s="197"/>
      <c r="H134" s="197"/>
      <c r="I134" s="197"/>
      <c r="J134" s="197"/>
      <c r="K134" s="197"/>
      <c r="L134" s="197"/>
      <c r="M134" s="197"/>
      <c r="N134" s="197"/>
      <c r="O134" s="197"/>
      <c r="P134" s="197"/>
      <c r="Q134" s="197"/>
      <c r="R134" s="197">
        <f t="shared" si="12"/>
        <v>299362</v>
      </c>
      <c r="S134" s="189"/>
      <c r="T134" s="189"/>
    </row>
    <row r="135" spans="1:20" ht="15.75" hidden="1" customHeight="1">
      <c r="A135" s="89" t="s">
        <v>389</v>
      </c>
      <c r="B135" s="89" t="s">
        <v>390</v>
      </c>
      <c r="C135" s="89" t="s">
        <v>228</v>
      </c>
      <c r="D135" s="17" t="s">
        <v>391</v>
      </c>
      <c r="E135" s="197"/>
      <c r="F135" s="197">
        <f t="shared" ref="F135:F140" si="15">E135</f>
        <v>0</v>
      </c>
      <c r="G135" s="197"/>
      <c r="H135" s="197"/>
      <c r="I135" s="197"/>
      <c r="J135" s="197"/>
      <c r="K135" s="197"/>
      <c r="L135" s="197"/>
      <c r="M135" s="197"/>
      <c r="N135" s="197"/>
      <c r="O135" s="197"/>
      <c r="P135" s="197"/>
      <c r="Q135" s="197"/>
      <c r="R135" s="197">
        <f t="shared" si="12"/>
        <v>0</v>
      </c>
      <c r="S135" s="189"/>
      <c r="T135" s="189"/>
    </row>
    <row r="136" spans="1:20" ht="23.25" hidden="1" customHeight="1">
      <c r="A136" s="5" t="s">
        <v>392</v>
      </c>
      <c r="B136" s="89" t="s">
        <v>191</v>
      </c>
      <c r="C136" s="89" t="s">
        <v>192</v>
      </c>
      <c r="D136" s="17" t="s">
        <v>193</v>
      </c>
      <c r="E136" s="197"/>
      <c r="F136" s="197">
        <f t="shared" si="15"/>
        <v>0</v>
      </c>
      <c r="G136" s="197"/>
      <c r="H136" s="197"/>
      <c r="I136" s="197"/>
      <c r="J136" s="197"/>
      <c r="K136" s="197"/>
      <c r="L136" s="197"/>
      <c r="M136" s="197"/>
      <c r="N136" s="197"/>
      <c r="O136" s="197"/>
      <c r="P136" s="197"/>
      <c r="Q136" s="197"/>
      <c r="R136" s="197">
        <f t="shared" si="12"/>
        <v>0</v>
      </c>
      <c r="S136" s="189"/>
      <c r="T136" s="189"/>
    </row>
    <row r="137" spans="1:20" ht="15.75" hidden="1" customHeight="1">
      <c r="A137" s="5"/>
      <c r="B137" s="89"/>
      <c r="C137" s="89"/>
      <c r="D137" s="110"/>
      <c r="E137" s="197"/>
      <c r="F137" s="197">
        <f t="shared" si="15"/>
        <v>0</v>
      </c>
      <c r="G137" s="197"/>
      <c r="H137" s="197"/>
      <c r="I137" s="197"/>
      <c r="J137" s="197"/>
      <c r="K137" s="197"/>
      <c r="L137" s="197"/>
      <c r="M137" s="197"/>
      <c r="N137" s="197"/>
      <c r="O137" s="197"/>
      <c r="P137" s="197"/>
      <c r="Q137" s="197"/>
      <c r="R137" s="197">
        <f t="shared" si="12"/>
        <v>0</v>
      </c>
      <c r="S137" s="189"/>
      <c r="T137" s="189"/>
    </row>
    <row r="138" spans="1:20" ht="15.75" hidden="1" customHeight="1">
      <c r="A138" s="5"/>
      <c r="B138" s="89"/>
      <c r="C138" s="89"/>
      <c r="D138" s="110"/>
      <c r="E138" s="197"/>
      <c r="F138" s="197">
        <f t="shared" si="15"/>
        <v>0</v>
      </c>
      <c r="G138" s="197"/>
      <c r="H138" s="197"/>
      <c r="I138" s="197"/>
      <c r="J138" s="197"/>
      <c r="K138" s="197"/>
      <c r="L138" s="197"/>
      <c r="M138" s="197"/>
      <c r="N138" s="197"/>
      <c r="O138" s="197"/>
      <c r="P138" s="197"/>
      <c r="Q138" s="197"/>
      <c r="R138" s="197">
        <f t="shared" si="12"/>
        <v>0</v>
      </c>
      <c r="S138" s="189"/>
      <c r="T138" s="189"/>
    </row>
    <row r="139" spans="1:20" ht="15.75" hidden="1" customHeight="1">
      <c r="A139" s="5"/>
      <c r="B139" s="89"/>
      <c r="C139" s="89"/>
      <c r="D139" s="107"/>
      <c r="E139" s="197"/>
      <c r="F139" s="197">
        <f t="shared" si="15"/>
        <v>0</v>
      </c>
      <c r="G139" s="197"/>
      <c r="H139" s="197"/>
      <c r="I139" s="197"/>
      <c r="J139" s="197"/>
      <c r="K139" s="197"/>
      <c r="L139" s="197"/>
      <c r="M139" s="197"/>
      <c r="N139" s="197"/>
      <c r="O139" s="197"/>
      <c r="P139" s="197"/>
      <c r="Q139" s="197"/>
      <c r="R139" s="197">
        <f t="shared" si="12"/>
        <v>0</v>
      </c>
      <c r="S139" s="189"/>
      <c r="T139" s="189"/>
    </row>
    <row r="140" spans="1:20" ht="15.75" hidden="1" customHeight="1">
      <c r="A140" s="5">
        <v>813105</v>
      </c>
      <c r="B140" s="89" t="s">
        <v>369</v>
      </c>
      <c r="C140" s="89" t="s">
        <v>300</v>
      </c>
      <c r="D140" s="107" t="s">
        <v>370</v>
      </c>
      <c r="E140" s="197"/>
      <c r="F140" s="197">
        <f t="shared" si="15"/>
        <v>0</v>
      </c>
      <c r="G140" s="197"/>
      <c r="H140" s="197"/>
      <c r="I140" s="197"/>
      <c r="J140" s="197"/>
      <c r="K140" s="197"/>
      <c r="L140" s="197"/>
      <c r="M140" s="197"/>
      <c r="N140" s="197"/>
      <c r="O140" s="197"/>
      <c r="P140" s="197"/>
      <c r="Q140" s="197"/>
      <c r="R140" s="197">
        <f t="shared" si="12"/>
        <v>0</v>
      </c>
      <c r="S140" s="189"/>
      <c r="T140" s="189"/>
    </row>
    <row r="141" spans="1:20" ht="15.75" customHeight="1">
      <c r="A141" s="5" t="s">
        <v>393</v>
      </c>
      <c r="B141" s="89"/>
      <c r="C141" s="89"/>
      <c r="D141" s="17" t="s">
        <v>394</v>
      </c>
      <c r="E141" s="197">
        <f t="shared" ref="E141:Q141" si="16">SUM(E142:E144)</f>
        <v>3516973</v>
      </c>
      <c r="F141" s="197">
        <f t="shared" si="16"/>
        <v>3516973</v>
      </c>
      <c r="G141" s="197">
        <f t="shared" si="16"/>
        <v>2851150</v>
      </c>
      <c r="H141" s="197">
        <f t="shared" si="16"/>
        <v>0</v>
      </c>
      <c r="I141" s="197">
        <f t="shared" si="16"/>
        <v>0</v>
      </c>
      <c r="J141" s="197">
        <f t="shared" si="16"/>
        <v>0</v>
      </c>
      <c r="K141" s="197">
        <f t="shared" si="16"/>
        <v>0</v>
      </c>
      <c r="L141" s="197">
        <f t="shared" si="16"/>
        <v>0</v>
      </c>
      <c r="M141" s="197">
        <f t="shared" si="16"/>
        <v>0</v>
      </c>
      <c r="N141" s="197">
        <f t="shared" si="16"/>
        <v>0</v>
      </c>
      <c r="O141" s="197">
        <f t="shared" si="16"/>
        <v>0</v>
      </c>
      <c r="P141" s="197">
        <f t="shared" si="16"/>
        <v>0</v>
      </c>
      <c r="Q141" s="197">
        <f t="shared" si="16"/>
        <v>0</v>
      </c>
      <c r="R141" s="197">
        <f t="shared" si="12"/>
        <v>3516973</v>
      </c>
      <c r="S141" s="189"/>
      <c r="T141" s="189"/>
    </row>
    <row r="142" spans="1:20" ht="25.5">
      <c r="A142" s="5" t="s">
        <v>395</v>
      </c>
      <c r="B142" s="89" t="s">
        <v>297</v>
      </c>
      <c r="C142" s="89" t="s">
        <v>172</v>
      </c>
      <c r="D142" s="17" t="s">
        <v>298</v>
      </c>
      <c r="E142" s="197">
        <v>3516973</v>
      </c>
      <c r="F142" s="197">
        <f>E142</f>
        <v>3516973</v>
      </c>
      <c r="G142" s="197">
        <v>2851150</v>
      </c>
      <c r="H142" s="197"/>
      <c r="I142" s="197"/>
      <c r="J142" s="197"/>
      <c r="K142" s="197"/>
      <c r="L142" s="197"/>
      <c r="M142" s="197"/>
      <c r="N142" s="197"/>
      <c r="O142" s="197"/>
      <c r="P142" s="197"/>
      <c r="Q142" s="197"/>
      <c r="R142" s="197">
        <f t="shared" si="12"/>
        <v>3516973</v>
      </c>
      <c r="S142" s="189"/>
      <c r="T142" s="189"/>
    </row>
    <row r="143" spans="1:20" ht="45" hidden="1">
      <c r="A143" s="5" t="s">
        <v>396</v>
      </c>
      <c r="B143" s="89" t="s">
        <v>186</v>
      </c>
      <c r="C143" s="89" t="s">
        <v>187</v>
      </c>
      <c r="D143" s="109" t="s">
        <v>188</v>
      </c>
      <c r="E143" s="197"/>
      <c r="F143" s="197">
        <f>E143</f>
        <v>0</v>
      </c>
      <c r="G143" s="197"/>
      <c r="H143" s="197"/>
      <c r="I143" s="197"/>
      <c r="J143" s="197"/>
      <c r="K143" s="197"/>
      <c r="L143" s="197">
        <f>K143</f>
        <v>0</v>
      </c>
      <c r="M143" s="197"/>
      <c r="N143" s="197"/>
      <c r="O143" s="197"/>
      <c r="P143" s="197">
        <f>L143</f>
        <v>0</v>
      </c>
      <c r="Q143" s="197"/>
      <c r="R143" s="197">
        <f t="shared" si="12"/>
        <v>0</v>
      </c>
      <c r="S143" s="189"/>
      <c r="T143" s="189"/>
    </row>
    <row r="144" spans="1:20" ht="20.25" hidden="1" customHeight="1">
      <c r="A144" s="5" t="s">
        <v>397</v>
      </c>
      <c r="B144" s="89" t="s">
        <v>398</v>
      </c>
      <c r="C144" s="89" t="s">
        <v>187</v>
      </c>
      <c r="D144" s="17" t="s">
        <v>399</v>
      </c>
      <c r="E144" s="197"/>
      <c r="F144" s="197">
        <f>E144</f>
        <v>0</v>
      </c>
      <c r="G144" s="197"/>
      <c r="H144" s="197"/>
      <c r="I144" s="197"/>
      <c r="J144" s="197"/>
      <c r="K144" s="197"/>
      <c r="L144" s="197"/>
      <c r="M144" s="197"/>
      <c r="N144" s="197"/>
      <c r="O144" s="197"/>
      <c r="P144" s="197"/>
      <c r="Q144" s="197"/>
      <c r="R144" s="197">
        <f t="shared" si="12"/>
        <v>0</v>
      </c>
      <c r="S144" s="189"/>
      <c r="T144" s="189"/>
    </row>
    <row r="145" spans="1:20" ht="27" customHeight="1">
      <c r="A145" s="5" t="s">
        <v>400</v>
      </c>
      <c r="B145" s="89"/>
      <c r="C145" s="89"/>
      <c r="D145" s="17" t="s">
        <v>401</v>
      </c>
      <c r="E145" s="197">
        <f>E146</f>
        <v>25681189</v>
      </c>
      <c r="F145" s="197">
        <f t="shared" ref="F145:P145" si="17">F146</f>
        <v>25606889</v>
      </c>
      <c r="G145" s="197">
        <f t="shared" si="17"/>
        <v>18497587</v>
      </c>
      <c r="H145" s="197">
        <f t="shared" si="17"/>
        <v>97495</v>
      </c>
      <c r="I145" s="197">
        <f t="shared" si="17"/>
        <v>0</v>
      </c>
      <c r="J145" s="197">
        <f t="shared" si="17"/>
        <v>74300</v>
      </c>
      <c r="K145" s="197">
        <f t="shared" si="17"/>
        <v>157000</v>
      </c>
      <c r="L145" s="197">
        <f t="shared" si="17"/>
        <v>0</v>
      </c>
      <c r="M145" s="197">
        <f t="shared" si="17"/>
        <v>157000</v>
      </c>
      <c r="N145" s="197">
        <f t="shared" si="17"/>
        <v>0</v>
      </c>
      <c r="O145" s="197">
        <f t="shared" si="17"/>
        <v>0</v>
      </c>
      <c r="P145" s="197">
        <f t="shared" si="17"/>
        <v>0</v>
      </c>
      <c r="Q145" s="197">
        <f t="shared" ref="Q145" si="18">Q146</f>
        <v>0</v>
      </c>
      <c r="R145" s="197">
        <f>SUM(E145,K145)</f>
        <v>25838189</v>
      </c>
      <c r="S145" s="189"/>
      <c r="T145" s="189"/>
    </row>
    <row r="146" spans="1:20" ht="27" customHeight="1">
      <c r="A146" s="5" t="s">
        <v>402</v>
      </c>
      <c r="B146" s="89"/>
      <c r="C146" s="89"/>
      <c r="D146" s="17" t="s">
        <v>401</v>
      </c>
      <c r="E146" s="197">
        <f>SUM(E147:E163)</f>
        <v>25681189</v>
      </c>
      <c r="F146" s="197">
        <f t="shared" ref="F146:J146" si="19">SUM(F147:F163)</f>
        <v>25606889</v>
      </c>
      <c r="G146" s="197">
        <f t="shared" si="19"/>
        <v>18497587</v>
      </c>
      <c r="H146" s="197">
        <f t="shared" si="19"/>
        <v>97495</v>
      </c>
      <c r="I146" s="197">
        <f t="shared" si="19"/>
        <v>0</v>
      </c>
      <c r="J146" s="197">
        <f t="shared" si="19"/>
        <v>74300</v>
      </c>
      <c r="K146" s="197">
        <f t="shared" ref="K146" si="20">SUM(K147:K163)</f>
        <v>157000</v>
      </c>
      <c r="L146" s="197">
        <f t="shared" ref="L146" si="21">SUM(L147:L163)</f>
        <v>0</v>
      </c>
      <c r="M146" s="197">
        <f t="shared" ref="M146" si="22">SUM(M147:M163)</f>
        <v>157000</v>
      </c>
      <c r="N146" s="197">
        <f t="shared" ref="N146" si="23">SUM(N147:N163)</f>
        <v>0</v>
      </c>
      <c r="O146" s="197">
        <f t="shared" ref="O146" si="24">SUM(O147:O163)</f>
        <v>0</v>
      </c>
      <c r="P146" s="197">
        <f t="shared" ref="P146" si="25">SUM(P147:P163)</f>
        <v>0</v>
      </c>
      <c r="Q146" s="197">
        <f t="shared" ref="Q146" si="26">SUM(Q147:Q163)</f>
        <v>0</v>
      </c>
      <c r="R146" s="197">
        <f>SUM(R147:R163)</f>
        <v>25838189</v>
      </c>
      <c r="S146" s="189"/>
      <c r="T146" s="189"/>
    </row>
    <row r="147" spans="1:20" ht="26.25" customHeight="1">
      <c r="A147" s="5" t="s">
        <v>403</v>
      </c>
      <c r="B147" s="89" t="s">
        <v>297</v>
      </c>
      <c r="C147" s="89" t="s">
        <v>172</v>
      </c>
      <c r="D147" s="17" t="s">
        <v>298</v>
      </c>
      <c r="E147" s="197">
        <v>5699483</v>
      </c>
      <c r="F147" s="197">
        <f>E147</f>
        <v>5699483</v>
      </c>
      <c r="G147" s="197">
        <v>4478010</v>
      </c>
      <c r="H147" s="197"/>
      <c r="I147" s="197"/>
      <c r="J147" s="197"/>
      <c r="K147" s="197"/>
      <c r="L147" s="197"/>
      <c r="M147" s="197"/>
      <c r="N147" s="197"/>
      <c r="O147" s="197"/>
      <c r="P147" s="197"/>
      <c r="Q147" s="197"/>
      <c r="R147" s="197">
        <f t="shared" si="12"/>
        <v>5699483</v>
      </c>
      <c r="S147" s="189"/>
      <c r="T147" s="189"/>
    </row>
    <row r="148" spans="1:20" ht="15.75" customHeight="1">
      <c r="A148" s="5">
        <v>1011142</v>
      </c>
      <c r="B148" s="89" t="s">
        <v>322</v>
      </c>
      <c r="C148" s="89"/>
      <c r="D148" s="107"/>
      <c r="E148" s="197">
        <v>10000</v>
      </c>
      <c r="F148" s="197">
        <f t="shared" ref="F148:F163" si="27">E148</f>
        <v>10000</v>
      </c>
      <c r="G148" s="197"/>
      <c r="H148" s="197"/>
      <c r="I148" s="197"/>
      <c r="J148" s="197"/>
      <c r="K148" s="197"/>
      <c r="L148" s="197"/>
      <c r="M148" s="197"/>
      <c r="N148" s="197"/>
      <c r="O148" s="197"/>
      <c r="P148" s="197"/>
      <c r="Q148" s="197"/>
      <c r="R148" s="197">
        <f t="shared" si="12"/>
        <v>10000</v>
      </c>
      <c r="S148" s="189"/>
      <c r="T148" s="189"/>
    </row>
    <row r="149" spans="1:20" ht="15.75" customHeight="1">
      <c r="A149" s="5">
        <v>1013131</v>
      </c>
      <c r="B149" s="89" t="s">
        <v>565</v>
      </c>
      <c r="C149" s="89"/>
      <c r="D149" s="107"/>
      <c r="E149" s="197">
        <v>220000</v>
      </c>
      <c r="F149" s="197">
        <f t="shared" si="27"/>
        <v>220000</v>
      </c>
      <c r="G149" s="197"/>
      <c r="H149" s="197"/>
      <c r="I149" s="197"/>
      <c r="J149" s="197"/>
      <c r="K149" s="197"/>
      <c r="L149" s="197"/>
      <c r="M149" s="197"/>
      <c r="N149" s="197"/>
      <c r="O149" s="197"/>
      <c r="P149" s="197"/>
      <c r="Q149" s="197"/>
      <c r="R149" s="197">
        <f t="shared" si="12"/>
        <v>220000</v>
      </c>
      <c r="S149" s="189"/>
      <c r="T149" s="189"/>
    </row>
    <row r="150" spans="1:20" ht="15.75" customHeight="1">
      <c r="A150" s="5">
        <v>1013134</v>
      </c>
      <c r="B150" s="224" t="s">
        <v>566</v>
      </c>
      <c r="C150" s="113"/>
      <c r="D150" s="114"/>
      <c r="E150" s="197">
        <f>326000+197000+200000</f>
        <v>723000</v>
      </c>
      <c r="F150" s="197">
        <f t="shared" si="27"/>
        <v>723000</v>
      </c>
      <c r="G150" s="197"/>
      <c r="H150" s="197"/>
      <c r="I150" s="197"/>
      <c r="J150" s="197"/>
      <c r="K150" s="197"/>
      <c r="L150" s="197"/>
      <c r="M150" s="197"/>
      <c r="N150" s="197"/>
      <c r="O150" s="197"/>
      <c r="P150" s="197"/>
      <c r="Q150" s="197"/>
      <c r="R150" s="197">
        <f t="shared" si="12"/>
        <v>723000</v>
      </c>
      <c r="S150" s="189"/>
      <c r="T150" s="189"/>
    </row>
    <row r="151" spans="1:20" ht="15.75" customHeight="1">
      <c r="A151" s="5">
        <v>1013191</v>
      </c>
      <c r="B151" s="89" t="s">
        <v>555</v>
      </c>
      <c r="C151" s="89"/>
      <c r="D151" s="17"/>
      <c r="E151" s="197">
        <v>210000</v>
      </c>
      <c r="F151" s="197">
        <f t="shared" si="27"/>
        <v>210000</v>
      </c>
      <c r="G151" s="197"/>
      <c r="H151" s="197"/>
      <c r="I151" s="197"/>
      <c r="J151" s="197"/>
      <c r="K151" s="197"/>
      <c r="L151" s="197"/>
      <c r="M151" s="197"/>
      <c r="N151" s="197"/>
      <c r="O151" s="197"/>
      <c r="P151" s="197"/>
      <c r="Q151" s="197"/>
      <c r="R151" s="197">
        <f t="shared" si="12"/>
        <v>210000</v>
      </c>
      <c r="S151" s="189"/>
      <c r="T151" s="189"/>
    </row>
    <row r="152" spans="1:20" ht="15.75" hidden="1" customHeight="1">
      <c r="A152" s="5"/>
      <c r="B152" s="89"/>
      <c r="C152" s="89"/>
      <c r="D152" s="115"/>
      <c r="E152" s="197"/>
      <c r="F152" s="197">
        <f t="shared" si="27"/>
        <v>0</v>
      </c>
      <c r="G152" s="197"/>
      <c r="H152" s="197"/>
      <c r="I152" s="197"/>
      <c r="J152" s="197"/>
      <c r="K152" s="197"/>
      <c r="L152" s="197"/>
      <c r="M152" s="197"/>
      <c r="N152" s="197"/>
      <c r="O152" s="197"/>
      <c r="P152" s="197"/>
      <c r="Q152" s="197"/>
      <c r="R152" s="197">
        <f t="shared" si="12"/>
        <v>0</v>
      </c>
      <c r="S152" s="189"/>
      <c r="T152" s="189"/>
    </row>
    <row r="153" spans="1:20" ht="16.5" customHeight="1">
      <c r="A153" s="5" t="s">
        <v>404</v>
      </c>
      <c r="B153" s="89" t="s">
        <v>405</v>
      </c>
      <c r="C153" s="89" t="s">
        <v>406</v>
      </c>
      <c r="D153" s="17" t="s">
        <v>407</v>
      </c>
      <c r="E153" s="197">
        <f>10500+1882732</f>
        <v>1893232</v>
      </c>
      <c r="F153" s="197">
        <f>E153-J153</f>
        <v>1863232</v>
      </c>
      <c r="G153" s="197">
        <v>1514534</v>
      </c>
      <c r="H153" s="197"/>
      <c r="I153" s="197"/>
      <c r="J153" s="197">
        <v>30000</v>
      </c>
      <c r="K153" s="197"/>
      <c r="L153" s="197"/>
      <c r="M153" s="197"/>
      <c r="N153" s="197"/>
      <c r="O153" s="197"/>
      <c r="P153" s="197"/>
      <c r="Q153" s="197"/>
      <c r="R153" s="197">
        <f t="shared" si="12"/>
        <v>1893232</v>
      </c>
      <c r="S153" s="189"/>
      <c r="T153" s="189"/>
    </row>
    <row r="154" spans="1:20" ht="26.25" customHeight="1">
      <c r="A154" s="5" t="s">
        <v>408</v>
      </c>
      <c r="B154" s="89" t="s">
        <v>409</v>
      </c>
      <c r="C154" s="89" t="s">
        <v>410</v>
      </c>
      <c r="D154" s="17" t="s">
        <v>411</v>
      </c>
      <c r="E154" s="197">
        <f>44300+3542784</f>
        <v>3587084</v>
      </c>
      <c r="F154" s="197">
        <f>E154-J154</f>
        <v>3542784</v>
      </c>
      <c r="G154" s="197">
        <v>2540593</v>
      </c>
      <c r="H154" s="197">
        <v>97495</v>
      </c>
      <c r="I154" s="197"/>
      <c r="J154" s="197">
        <v>44300</v>
      </c>
      <c r="K154" s="197"/>
      <c r="L154" s="197"/>
      <c r="M154" s="197"/>
      <c r="N154" s="197"/>
      <c r="O154" s="197"/>
      <c r="P154" s="197"/>
      <c r="Q154" s="197"/>
      <c r="R154" s="197">
        <f t="shared" si="12"/>
        <v>3587084</v>
      </c>
      <c r="S154" s="189"/>
      <c r="T154" s="189"/>
    </row>
    <row r="155" spans="1:20" ht="16.5" customHeight="1">
      <c r="A155" s="5" t="s">
        <v>412</v>
      </c>
      <c r="B155" s="89" t="s">
        <v>413</v>
      </c>
      <c r="C155" s="89" t="s">
        <v>414</v>
      </c>
      <c r="D155" s="17" t="s">
        <v>415</v>
      </c>
      <c r="E155" s="197">
        <v>141800</v>
      </c>
      <c r="F155" s="197">
        <f t="shared" si="27"/>
        <v>141800</v>
      </c>
      <c r="G155" s="197"/>
      <c r="H155" s="197"/>
      <c r="I155" s="197"/>
      <c r="J155" s="197"/>
      <c r="K155" s="197"/>
      <c r="L155" s="197"/>
      <c r="M155" s="197"/>
      <c r="N155" s="197"/>
      <c r="O155" s="197"/>
      <c r="P155" s="197"/>
      <c r="Q155" s="197"/>
      <c r="R155" s="197">
        <f t="shared" si="12"/>
        <v>141800</v>
      </c>
      <c r="S155" s="189"/>
      <c r="T155" s="189"/>
    </row>
    <row r="156" spans="1:20" ht="16.5" customHeight="1">
      <c r="A156" s="5">
        <v>1021142</v>
      </c>
      <c r="B156" s="89" t="s">
        <v>322</v>
      </c>
      <c r="C156" s="89"/>
      <c r="D156" s="17"/>
      <c r="E156" s="197">
        <f>30000-5000</f>
        <v>25000</v>
      </c>
      <c r="F156" s="197">
        <f t="shared" si="27"/>
        <v>25000</v>
      </c>
      <c r="G156" s="197"/>
      <c r="H156" s="197"/>
      <c r="I156" s="197"/>
      <c r="J156" s="197"/>
      <c r="K156" s="197"/>
      <c r="L156" s="197"/>
      <c r="M156" s="197"/>
      <c r="N156" s="197"/>
      <c r="O156" s="197"/>
      <c r="P156" s="197"/>
      <c r="Q156" s="197"/>
      <c r="R156" s="197">
        <f t="shared" si="12"/>
        <v>25000</v>
      </c>
      <c r="S156" s="189"/>
      <c r="T156" s="189"/>
    </row>
    <row r="157" spans="1:20" ht="16.5" customHeight="1">
      <c r="A157" s="5" t="s">
        <v>416</v>
      </c>
      <c r="B157" s="89" t="s">
        <v>417</v>
      </c>
      <c r="C157" s="89" t="s">
        <v>315</v>
      </c>
      <c r="D157" s="107" t="s">
        <v>418</v>
      </c>
      <c r="E157" s="197">
        <f>5386316+1278586+488000</f>
        <v>7152902</v>
      </c>
      <c r="F157" s="197">
        <f t="shared" si="27"/>
        <v>7152902</v>
      </c>
      <c r="G157" s="197">
        <f>966272+4359767+400000</f>
        <v>5726039</v>
      </c>
      <c r="H157" s="197"/>
      <c r="I157" s="197"/>
      <c r="J157" s="197"/>
      <c r="K157" s="197">
        <v>157000</v>
      </c>
      <c r="L157" s="197"/>
      <c r="M157" s="197">
        <f>K157</f>
        <v>157000</v>
      </c>
      <c r="N157" s="197"/>
      <c r="O157" s="197"/>
      <c r="P157" s="197"/>
      <c r="Q157" s="197"/>
      <c r="R157" s="197">
        <f>SUM(E157,K157)</f>
        <v>7309902</v>
      </c>
      <c r="S157" s="189"/>
      <c r="T157" s="189"/>
    </row>
    <row r="158" spans="1:20" ht="25.5" customHeight="1">
      <c r="A158" s="5">
        <v>1025031</v>
      </c>
      <c r="B158" s="116" t="s">
        <v>419</v>
      </c>
      <c r="C158" s="89" t="s">
        <v>420</v>
      </c>
      <c r="D158" s="17" t="s">
        <v>421</v>
      </c>
      <c r="E158" s="197">
        <f>4022539-267840+154421</f>
        <v>3909120</v>
      </c>
      <c r="F158" s="197">
        <f t="shared" si="27"/>
        <v>3909120</v>
      </c>
      <c r="G158" s="197">
        <f>2524753+119422</f>
        <v>2644175</v>
      </c>
      <c r="H158" s="197"/>
      <c r="I158" s="197"/>
      <c r="J158" s="197"/>
      <c r="K158" s="197"/>
      <c r="L158" s="197"/>
      <c r="M158" s="197"/>
      <c r="N158" s="197"/>
      <c r="O158" s="197"/>
      <c r="P158" s="197"/>
      <c r="Q158" s="197"/>
      <c r="R158" s="197">
        <f t="shared" si="12"/>
        <v>3909120</v>
      </c>
      <c r="S158" s="189"/>
      <c r="T158" s="189"/>
    </row>
    <row r="159" spans="1:20" ht="16.5" hidden="1" customHeight="1">
      <c r="A159" s="5" t="s">
        <v>422</v>
      </c>
      <c r="B159" s="116" t="s">
        <v>423</v>
      </c>
      <c r="C159" s="89" t="s">
        <v>420</v>
      </c>
      <c r="D159" s="17" t="s">
        <v>424</v>
      </c>
      <c r="E159" s="197"/>
      <c r="F159" s="197">
        <f t="shared" si="27"/>
        <v>0</v>
      </c>
      <c r="G159" s="197"/>
      <c r="H159" s="197"/>
      <c r="I159" s="197"/>
      <c r="J159" s="197"/>
      <c r="K159" s="197"/>
      <c r="L159" s="197"/>
      <c r="M159" s="197"/>
      <c r="N159" s="197"/>
      <c r="O159" s="197"/>
      <c r="P159" s="197"/>
      <c r="Q159" s="197"/>
      <c r="R159" s="197">
        <f t="shared" si="12"/>
        <v>0</v>
      </c>
      <c r="S159" s="189"/>
      <c r="T159" s="189"/>
    </row>
    <row r="160" spans="1:20" ht="15.75" hidden="1" customHeight="1">
      <c r="A160" s="5"/>
      <c r="B160" s="116"/>
      <c r="C160" s="89"/>
      <c r="D160" s="17"/>
      <c r="E160" s="197"/>
      <c r="F160" s="197">
        <f t="shared" si="27"/>
        <v>0</v>
      </c>
      <c r="G160" s="197"/>
      <c r="H160" s="197"/>
      <c r="I160" s="197"/>
      <c r="J160" s="197"/>
      <c r="K160" s="197"/>
      <c r="L160" s="197"/>
      <c r="M160" s="197"/>
      <c r="N160" s="197"/>
      <c r="O160" s="197"/>
      <c r="P160" s="197"/>
      <c r="Q160" s="197"/>
      <c r="R160" s="197">
        <f t="shared" si="12"/>
        <v>0</v>
      </c>
      <c r="S160" s="189"/>
      <c r="T160" s="189"/>
    </row>
    <row r="161" spans="1:1024" ht="38.25" hidden="1" customHeight="1">
      <c r="A161" s="5" t="s">
        <v>425</v>
      </c>
      <c r="B161" s="116" t="s">
        <v>426</v>
      </c>
      <c r="C161" s="89" t="s">
        <v>420</v>
      </c>
      <c r="D161" s="17" t="s">
        <v>427</v>
      </c>
      <c r="E161" s="197"/>
      <c r="F161" s="197">
        <f t="shared" si="27"/>
        <v>0</v>
      </c>
      <c r="G161" s="197"/>
      <c r="H161" s="197"/>
      <c r="I161" s="197"/>
      <c r="J161" s="197"/>
      <c r="K161" s="197"/>
      <c r="L161" s="197"/>
      <c r="M161" s="197"/>
      <c r="N161" s="197"/>
      <c r="O161" s="197"/>
      <c r="P161" s="197"/>
      <c r="Q161" s="197"/>
      <c r="R161" s="197">
        <f t="shared" si="12"/>
        <v>0</v>
      </c>
      <c r="S161" s="189"/>
      <c r="T161" s="189"/>
    </row>
    <row r="162" spans="1:1024" ht="40.5" customHeight="1">
      <c r="A162" s="5">
        <v>1025061</v>
      </c>
      <c r="B162" s="116" t="s">
        <v>426</v>
      </c>
      <c r="C162" s="117" t="s">
        <v>420</v>
      </c>
      <c r="D162" s="118" t="s">
        <v>530</v>
      </c>
      <c r="E162" s="197">
        <v>1979968</v>
      </c>
      <c r="F162" s="197">
        <f t="shared" si="27"/>
        <v>1979968</v>
      </c>
      <c r="G162" s="197">
        <v>1594236</v>
      </c>
      <c r="H162" s="197"/>
      <c r="I162" s="197"/>
      <c r="J162" s="197"/>
      <c r="K162" s="197"/>
      <c r="L162" s="197"/>
      <c r="M162" s="197"/>
      <c r="N162" s="197"/>
      <c r="O162" s="197"/>
      <c r="P162" s="197"/>
      <c r="Q162" s="197"/>
      <c r="R162" s="197">
        <f t="shared" si="12"/>
        <v>1979968</v>
      </c>
      <c r="S162" s="189"/>
      <c r="T162" s="189"/>
    </row>
    <row r="163" spans="1:1024" ht="15.75" customHeight="1">
      <c r="A163" s="5">
        <v>1025062</v>
      </c>
      <c r="B163" s="89" t="s">
        <v>567</v>
      </c>
      <c r="C163" s="89"/>
      <c r="D163" s="17"/>
      <c r="E163" s="197">
        <f>267840-138240</f>
        <v>129600</v>
      </c>
      <c r="F163" s="197">
        <f t="shared" si="27"/>
        <v>129600</v>
      </c>
      <c r="G163" s="197"/>
      <c r="H163" s="197"/>
      <c r="I163" s="197"/>
      <c r="J163" s="197"/>
      <c r="K163" s="197"/>
      <c r="L163" s="197"/>
      <c r="M163" s="197"/>
      <c r="N163" s="197"/>
      <c r="O163" s="197"/>
      <c r="P163" s="197"/>
      <c r="Q163" s="197"/>
      <c r="R163" s="197">
        <f t="shared" si="12"/>
        <v>129600</v>
      </c>
      <c r="S163" s="189"/>
      <c r="T163" s="189"/>
    </row>
    <row r="164" spans="1:1024" ht="15.75" customHeight="1">
      <c r="A164" s="5" t="s">
        <v>428</v>
      </c>
      <c r="B164" s="89"/>
      <c r="C164" s="89"/>
      <c r="D164" s="107" t="s">
        <v>429</v>
      </c>
      <c r="E164" s="197">
        <f t="shared" ref="E164:Q164" si="28">E165</f>
        <v>51290271</v>
      </c>
      <c r="F164" s="197">
        <f t="shared" si="28"/>
        <v>38455271</v>
      </c>
      <c r="G164" s="197">
        <f t="shared" si="28"/>
        <v>4945135</v>
      </c>
      <c r="H164" s="197">
        <f t="shared" si="28"/>
        <v>0</v>
      </c>
      <c r="I164" s="197">
        <f t="shared" si="28"/>
        <v>0</v>
      </c>
      <c r="J164" s="197">
        <f t="shared" si="28"/>
        <v>12835000</v>
      </c>
      <c r="K164" s="197">
        <f t="shared" si="28"/>
        <v>0</v>
      </c>
      <c r="L164" s="197">
        <f t="shared" si="28"/>
        <v>0</v>
      </c>
      <c r="M164" s="197">
        <f t="shared" si="28"/>
        <v>0</v>
      </c>
      <c r="N164" s="197">
        <f t="shared" si="28"/>
        <v>0</v>
      </c>
      <c r="O164" s="197">
        <f t="shared" si="28"/>
        <v>0</v>
      </c>
      <c r="P164" s="197">
        <f t="shared" si="28"/>
        <v>0</v>
      </c>
      <c r="Q164" s="197">
        <f t="shared" si="28"/>
        <v>0</v>
      </c>
      <c r="R164" s="197">
        <f t="shared" ref="R164:R171" si="29">SUM(E164,K164)</f>
        <v>51290271</v>
      </c>
      <c r="S164" s="189"/>
      <c r="T164" s="189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  <c r="BF164" s="24"/>
      <c r="BG164" s="24"/>
      <c r="BH164" s="24"/>
      <c r="BI164" s="24"/>
      <c r="BJ164" s="24"/>
      <c r="BK164" s="24"/>
      <c r="BL164" s="24"/>
      <c r="BM164" s="24"/>
      <c r="BN164" s="24"/>
      <c r="BO164" s="24"/>
      <c r="BP164" s="24"/>
      <c r="BQ164" s="24"/>
      <c r="BR164" s="24"/>
      <c r="BS164" s="24"/>
      <c r="BT164" s="24"/>
      <c r="BU164" s="24"/>
      <c r="BV164" s="24"/>
      <c r="BW164" s="24"/>
      <c r="BX164" s="24"/>
      <c r="BY164" s="24"/>
      <c r="BZ164" s="24"/>
      <c r="CA164" s="24"/>
      <c r="CB164" s="24"/>
      <c r="CC164" s="24"/>
      <c r="CD164" s="24"/>
      <c r="CE164" s="24"/>
      <c r="CF164" s="24"/>
      <c r="CG164" s="24"/>
      <c r="CH164" s="24"/>
      <c r="CI164" s="24"/>
      <c r="CJ164" s="24"/>
      <c r="CK164" s="24"/>
      <c r="CL164" s="24"/>
      <c r="CM164" s="24"/>
      <c r="CN164" s="24"/>
      <c r="CO164" s="24"/>
      <c r="CP164" s="24"/>
      <c r="CQ164" s="24"/>
      <c r="CR164" s="24"/>
      <c r="CS164" s="24"/>
      <c r="CT164" s="24"/>
      <c r="CU164" s="24"/>
      <c r="CV164" s="24"/>
      <c r="CW164" s="24"/>
      <c r="CX164" s="24"/>
      <c r="CY164" s="24"/>
      <c r="CZ164" s="24"/>
      <c r="DA164" s="24"/>
      <c r="DB164" s="24"/>
      <c r="DC164" s="24"/>
      <c r="DD164" s="24"/>
      <c r="DE164" s="24"/>
      <c r="DF164" s="24"/>
      <c r="DG164" s="24"/>
      <c r="DH164" s="24"/>
      <c r="DI164" s="24"/>
      <c r="DJ164" s="24"/>
      <c r="DK164" s="24"/>
      <c r="DL164" s="24"/>
      <c r="DM164" s="24"/>
      <c r="DN164" s="24"/>
      <c r="DO164" s="24"/>
      <c r="DP164" s="24"/>
      <c r="DQ164" s="24"/>
      <c r="DR164" s="24"/>
      <c r="DS164" s="24"/>
      <c r="DT164" s="24"/>
      <c r="DU164" s="24"/>
      <c r="DV164" s="24"/>
      <c r="DW164" s="24"/>
      <c r="DX164" s="24"/>
      <c r="DY164" s="24"/>
      <c r="DZ164" s="24"/>
      <c r="EA164" s="24"/>
      <c r="EB164" s="24"/>
      <c r="EC164" s="24"/>
      <c r="ED164" s="24"/>
      <c r="EE164" s="24"/>
      <c r="EF164" s="24"/>
      <c r="EG164" s="24"/>
      <c r="EH164" s="24"/>
      <c r="EI164" s="24"/>
      <c r="EJ164" s="24"/>
      <c r="EK164" s="24"/>
      <c r="EL164" s="24"/>
      <c r="EM164" s="24"/>
      <c r="EN164" s="24"/>
      <c r="EO164" s="24"/>
      <c r="EP164" s="24"/>
      <c r="EQ164" s="24"/>
      <c r="ER164" s="24"/>
      <c r="ES164" s="24"/>
      <c r="ET164" s="24"/>
      <c r="EU164" s="24"/>
      <c r="EV164" s="24"/>
      <c r="EW164" s="24"/>
      <c r="EX164" s="24"/>
      <c r="EY164" s="24"/>
      <c r="EZ164" s="24"/>
      <c r="FA164" s="24"/>
      <c r="FB164" s="24"/>
      <c r="FC164" s="24"/>
      <c r="FD164" s="24"/>
      <c r="FE164" s="24"/>
      <c r="FF164" s="24"/>
      <c r="FG164" s="24"/>
      <c r="FH164" s="24"/>
      <c r="FI164" s="24"/>
      <c r="FJ164" s="24"/>
      <c r="FK164" s="24"/>
      <c r="FL164" s="24"/>
      <c r="FM164" s="24"/>
      <c r="FN164" s="24"/>
      <c r="FO164" s="24"/>
      <c r="FP164" s="24"/>
      <c r="FQ164" s="24"/>
      <c r="FR164" s="24"/>
      <c r="FS164" s="24"/>
      <c r="FT164" s="24"/>
      <c r="FU164" s="24"/>
      <c r="FV164" s="24"/>
      <c r="FW164" s="24"/>
      <c r="FX164" s="24"/>
      <c r="FY164" s="24"/>
      <c r="FZ164" s="24"/>
      <c r="GA164" s="24"/>
      <c r="GB164" s="24"/>
      <c r="GC164" s="24"/>
      <c r="GD164" s="24"/>
      <c r="GE164" s="24"/>
      <c r="GF164" s="24"/>
      <c r="GG164" s="24"/>
      <c r="GH164" s="24"/>
      <c r="GI164" s="24"/>
      <c r="GJ164" s="24"/>
      <c r="GK164" s="24"/>
      <c r="GL164" s="24"/>
      <c r="GM164" s="24"/>
      <c r="GN164" s="24"/>
      <c r="GO164" s="24"/>
      <c r="GP164" s="24"/>
      <c r="GQ164" s="24"/>
      <c r="GR164" s="24"/>
      <c r="GS164" s="24"/>
      <c r="GT164" s="24"/>
      <c r="GU164" s="24"/>
      <c r="GV164" s="24"/>
      <c r="GW164" s="24"/>
      <c r="GX164" s="24"/>
      <c r="GY164" s="24"/>
      <c r="GZ164" s="24"/>
      <c r="HA164" s="24"/>
      <c r="HB164" s="24"/>
      <c r="HC164" s="24"/>
      <c r="HD164" s="24"/>
      <c r="HE164" s="24"/>
      <c r="HF164" s="24"/>
      <c r="HG164" s="24"/>
      <c r="HH164" s="24"/>
      <c r="HI164" s="24"/>
      <c r="HJ164" s="24"/>
      <c r="HK164" s="24"/>
      <c r="HL164" s="24"/>
      <c r="HM164" s="24"/>
      <c r="HN164" s="24"/>
      <c r="HO164" s="24"/>
      <c r="HP164" s="24"/>
      <c r="HQ164" s="24"/>
      <c r="HR164" s="24"/>
      <c r="HS164" s="24"/>
      <c r="HT164" s="24"/>
      <c r="HU164" s="24"/>
      <c r="HV164" s="24"/>
      <c r="HW164" s="24"/>
      <c r="HX164" s="24"/>
      <c r="HY164" s="24"/>
      <c r="HZ164" s="24"/>
      <c r="IA164" s="24"/>
      <c r="IB164" s="24"/>
      <c r="IC164" s="24"/>
      <c r="ID164" s="24"/>
      <c r="IE164" s="24"/>
      <c r="IF164" s="24"/>
      <c r="IG164" s="24"/>
      <c r="IH164" s="24"/>
      <c r="II164" s="24"/>
      <c r="IJ164" s="24"/>
      <c r="IK164" s="24"/>
      <c r="IL164" s="24"/>
      <c r="IM164" s="24"/>
      <c r="IN164" s="24"/>
      <c r="IO164" s="24"/>
      <c r="IP164" s="24"/>
      <c r="IQ164" s="24"/>
      <c r="IR164" s="24"/>
      <c r="IS164" s="24"/>
      <c r="IT164" s="24"/>
      <c r="IU164" s="24"/>
      <c r="IV164" s="24"/>
      <c r="IW164" s="24"/>
      <c r="IX164" s="24"/>
      <c r="IY164" s="24"/>
      <c r="IZ164" s="24"/>
      <c r="JA164" s="24"/>
      <c r="JB164" s="24"/>
      <c r="JC164" s="24"/>
      <c r="JD164" s="24"/>
      <c r="JE164" s="24"/>
      <c r="JF164" s="24"/>
      <c r="JG164" s="24"/>
      <c r="JH164" s="24"/>
      <c r="JI164" s="24"/>
      <c r="JJ164" s="24"/>
      <c r="JK164" s="24"/>
      <c r="JL164" s="24"/>
      <c r="JM164" s="24"/>
      <c r="JN164" s="24"/>
      <c r="JO164" s="24"/>
      <c r="JP164" s="24"/>
      <c r="JQ164" s="24"/>
      <c r="JR164" s="24"/>
      <c r="JS164" s="24"/>
      <c r="JT164" s="24"/>
      <c r="JU164" s="24"/>
      <c r="JV164" s="24"/>
      <c r="JW164" s="24"/>
      <c r="JX164" s="24"/>
      <c r="JY164" s="24"/>
      <c r="JZ164" s="24"/>
      <c r="KA164" s="24"/>
      <c r="KB164" s="24"/>
      <c r="KC164" s="24"/>
      <c r="KD164" s="24"/>
      <c r="KE164" s="24"/>
      <c r="KF164" s="24"/>
      <c r="KG164" s="24"/>
      <c r="KH164" s="24"/>
      <c r="KI164" s="24"/>
      <c r="KJ164" s="24"/>
      <c r="KK164" s="24"/>
      <c r="KL164" s="24"/>
      <c r="KM164" s="24"/>
      <c r="KN164" s="24"/>
      <c r="KO164" s="24"/>
      <c r="KP164" s="24"/>
      <c r="KQ164" s="24"/>
      <c r="KR164" s="24"/>
      <c r="KS164" s="24"/>
      <c r="KT164" s="24"/>
      <c r="KU164" s="24"/>
      <c r="KV164" s="24"/>
      <c r="KW164" s="24"/>
      <c r="KX164" s="24"/>
      <c r="KY164" s="24"/>
      <c r="KZ164" s="24"/>
      <c r="LA164" s="24"/>
      <c r="LB164" s="24"/>
      <c r="LC164" s="24"/>
      <c r="LD164" s="24"/>
      <c r="LE164" s="24"/>
      <c r="LF164" s="24"/>
      <c r="LG164" s="24"/>
      <c r="LH164" s="24"/>
      <c r="LI164" s="24"/>
      <c r="LJ164" s="24"/>
      <c r="LK164" s="24"/>
      <c r="LL164" s="24"/>
      <c r="LM164" s="24"/>
      <c r="LN164" s="24"/>
      <c r="LO164" s="24"/>
      <c r="LP164" s="24"/>
      <c r="LQ164" s="24"/>
      <c r="LR164" s="24"/>
      <c r="LS164" s="24"/>
      <c r="LT164" s="24"/>
      <c r="LU164" s="24"/>
      <c r="LV164" s="24"/>
      <c r="LW164" s="24"/>
      <c r="LX164" s="24"/>
      <c r="LY164" s="24"/>
      <c r="LZ164" s="24"/>
      <c r="MA164" s="24"/>
      <c r="MB164" s="24"/>
      <c r="MC164" s="24"/>
      <c r="MD164" s="24"/>
      <c r="ME164" s="24"/>
      <c r="MF164" s="24"/>
      <c r="MG164" s="24"/>
      <c r="MH164" s="24"/>
      <c r="MI164" s="24"/>
      <c r="MJ164" s="24"/>
      <c r="MK164" s="24"/>
      <c r="ML164" s="24"/>
      <c r="MM164" s="24"/>
      <c r="MN164" s="24"/>
      <c r="MO164" s="24"/>
      <c r="MP164" s="24"/>
      <c r="MQ164" s="24"/>
      <c r="MR164" s="24"/>
      <c r="MS164" s="24"/>
      <c r="MT164" s="24"/>
      <c r="MU164" s="24"/>
      <c r="MV164" s="24"/>
      <c r="MW164" s="24"/>
      <c r="MX164" s="24"/>
      <c r="MY164" s="24"/>
      <c r="MZ164" s="24"/>
      <c r="NA164" s="24"/>
      <c r="NB164" s="24"/>
      <c r="NC164" s="24"/>
      <c r="ND164" s="24"/>
      <c r="NE164" s="24"/>
      <c r="NF164" s="24"/>
      <c r="NG164" s="24"/>
      <c r="NH164" s="24"/>
      <c r="NI164" s="24"/>
      <c r="NJ164" s="24"/>
      <c r="NK164" s="24"/>
      <c r="NL164" s="24"/>
      <c r="NM164" s="24"/>
      <c r="NN164" s="24"/>
      <c r="NO164" s="24"/>
      <c r="NP164" s="24"/>
      <c r="NQ164" s="24"/>
      <c r="NR164" s="24"/>
      <c r="NS164" s="24"/>
      <c r="NT164" s="24"/>
      <c r="NU164" s="24"/>
      <c r="NV164" s="24"/>
      <c r="NW164" s="24"/>
      <c r="NX164" s="24"/>
      <c r="NY164" s="24"/>
      <c r="NZ164" s="24"/>
      <c r="OA164" s="24"/>
      <c r="OB164" s="24"/>
      <c r="OC164" s="24"/>
      <c r="OD164" s="24"/>
      <c r="OE164" s="24"/>
      <c r="OF164" s="24"/>
      <c r="OG164" s="24"/>
      <c r="OH164" s="24"/>
      <c r="OI164" s="24"/>
      <c r="OJ164" s="24"/>
      <c r="OK164" s="24"/>
      <c r="OL164" s="24"/>
      <c r="OM164" s="24"/>
      <c r="ON164" s="24"/>
      <c r="OO164" s="24"/>
      <c r="OP164" s="24"/>
      <c r="OQ164" s="24"/>
      <c r="OR164" s="24"/>
      <c r="OS164" s="24"/>
      <c r="OT164" s="24"/>
      <c r="OU164" s="24"/>
      <c r="OV164" s="24"/>
      <c r="OW164" s="24"/>
      <c r="OX164" s="24"/>
      <c r="OY164" s="24"/>
      <c r="OZ164" s="24"/>
      <c r="PA164" s="24"/>
      <c r="PB164" s="24"/>
      <c r="PC164" s="24"/>
      <c r="PD164" s="24"/>
      <c r="PE164" s="24"/>
      <c r="PF164" s="24"/>
      <c r="PG164" s="24"/>
      <c r="PH164" s="24"/>
      <c r="PI164" s="24"/>
      <c r="PJ164" s="24"/>
      <c r="PK164" s="24"/>
      <c r="PL164" s="24"/>
      <c r="PM164" s="24"/>
      <c r="PN164" s="24"/>
      <c r="PO164" s="24"/>
      <c r="PP164" s="24"/>
      <c r="PQ164" s="24"/>
      <c r="PR164" s="24"/>
      <c r="PS164" s="24"/>
      <c r="PT164" s="24"/>
      <c r="PU164" s="24"/>
      <c r="PV164" s="24"/>
      <c r="PW164" s="24"/>
      <c r="PX164" s="24"/>
      <c r="PY164" s="24"/>
      <c r="PZ164" s="24"/>
      <c r="QA164" s="24"/>
      <c r="QB164" s="24"/>
      <c r="QC164" s="24"/>
      <c r="QD164" s="24"/>
      <c r="QE164" s="24"/>
      <c r="QF164" s="24"/>
      <c r="QG164" s="24"/>
      <c r="QH164" s="24"/>
      <c r="QI164" s="24"/>
      <c r="QJ164" s="24"/>
      <c r="QK164" s="24"/>
      <c r="QL164" s="24"/>
      <c r="QM164" s="24"/>
      <c r="QN164" s="24"/>
      <c r="QO164" s="24"/>
      <c r="QP164" s="24"/>
      <c r="QQ164" s="24"/>
      <c r="QR164" s="24"/>
      <c r="QS164" s="24"/>
      <c r="QT164" s="24"/>
      <c r="QU164" s="24"/>
      <c r="QV164" s="24"/>
      <c r="QW164" s="24"/>
      <c r="QX164" s="24"/>
      <c r="QY164" s="24"/>
      <c r="QZ164" s="24"/>
      <c r="RA164" s="24"/>
      <c r="RB164" s="24"/>
      <c r="RC164" s="24"/>
      <c r="RD164" s="24"/>
      <c r="RE164" s="24"/>
      <c r="RF164" s="24"/>
      <c r="RG164" s="24"/>
      <c r="RH164" s="24"/>
      <c r="RI164" s="24"/>
      <c r="RJ164" s="24"/>
      <c r="RK164" s="24"/>
      <c r="RL164" s="24"/>
      <c r="RM164" s="24"/>
      <c r="RN164" s="24"/>
      <c r="RO164" s="24"/>
      <c r="RP164" s="24"/>
      <c r="RQ164" s="24"/>
      <c r="RR164" s="24"/>
      <c r="RS164" s="24"/>
      <c r="RT164" s="24"/>
      <c r="RU164" s="24"/>
      <c r="RV164" s="24"/>
      <c r="RW164" s="24"/>
      <c r="RX164" s="24"/>
      <c r="RY164" s="24"/>
      <c r="RZ164" s="24"/>
      <c r="SA164" s="24"/>
      <c r="SB164" s="24"/>
      <c r="SC164" s="24"/>
      <c r="SD164" s="24"/>
      <c r="SE164" s="24"/>
      <c r="SF164" s="24"/>
      <c r="SG164" s="24"/>
      <c r="SH164" s="24"/>
      <c r="SI164" s="24"/>
      <c r="SJ164" s="24"/>
      <c r="SK164" s="24"/>
      <c r="SL164" s="24"/>
      <c r="SM164" s="24"/>
      <c r="SN164" s="24"/>
      <c r="SO164" s="24"/>
      <c r="SP164" s="24"/>
      <c r="SQ164" s="24"/>
      <c r="SR164" s="24"/>
      <c r="SS164" s="24"/>
      <c r="ST164" s="24"/>
      <c r="SU164" s="24"/>
      <c r="SV164" s="24"/>
      <c r="SW164" s="24"/>
      <c r="SX164" s="24"/>
      <c r="SY164" s="24"/>
      <c r="SZ164" s="24"/>
      <c r="TA164" s="24"/>
      <c r="TB164" s="24"/>
      <c r="TC164" s="24"/>
      <c r="TD164" s="24"/>
      <c r="TE164" s="24"/>
      <c r="TF164" s="24"/>
      <c r="TG164" s="24"/>
      <c r="TH164" s="24"/>
      <c r="TI164" s="24"/>
      <c r="TJ164" s="24"/>
      <c r="TK164" s="24"/>
      <c r="TL164" s="24"/>
      <c r="TM164" s="24"/>
      <c r="TN164" s="24"/>
      <c r="TO164" s="24"/>
      <c r="TP164" s="24"/>
      <c r="TQ164" s="24"/>
      <c r="TR164" s="24"/>
      <c r="TS164" s="24"/>
      <c r="TT164" s="24"/>
      <c r="TU164" s="24"/>
      <c r="TV164" s="24"/>
      <c r="TW164" s="24"/>
      <c r="TX164" s="24"/>
      <c r="TY164" s="24"/>
      <c r="TZ164" s="24"/>
      <c r="UA164" s="24"/>
      <c r="UB164" s="24"/>
      <c r="UC164" s="24"/>
      <c r="UD164" s="24"/>
      <c r="UE164" s="24"/>
      <c r="UF164" s="24"/>
      <c r="UG164" s="24"/>
      <c r="UH164" s="24"/>
      <c r="UI164" s="24"/>
      <c r="UJ164" s="24"/>
      <c r="UK164" s="24"/>
      <c r="UL164" s="24"/>
      <c r="UM164" s="24"/>
      <c r="UN164" s="24"/>
      <c r="UO164" s="24"/>
      <c r="UP164" s="24"/>
      <c r="UQ164" s="24"/>
      <c r="UR164" s="24"/>
      <c r="US164" s="24"/>
      <c r="UT164" s="24"/>
      <c r="UU164" s="24"/>
      <c r="UV164" s="24"/>
      <c r="UW164" s="24"/>
      <c r="UX164" s="24"/>
      <c r="UY164" s="24"/>
      <c r="UZ164" s="24"/>
      <c r="VA164" s="24"/>
      <c r="VB164" s="24"/>
      <c r="VC164" s="24"/>
      <c r="VD164" s="24"/>
      <c r="VE164" s="24"/>
      <c r="VF164" s="24"/>
      <c r="VG164" s="24"/>
      <c r="VH164" s="24"/>
      <c r="VI164" s="24"/>
      <c r="VJ164" s="24"/>
      <c r="VK164" s="24"/>
      <c r="VL164" s="24"/>
      <c r="VM164" s="24"/>
      <c r="VN164" s="24"/>
      <c r="VO164" s="24"/>
      <c r="VP164" s="24"/>
      <c r="VQ164" s="24"/>
      <c r="VR164" s="24"/>
      <c r="VS164" s="24"/>
      <c r="VT164" s="24"/>
      <c r="VU164" s="24"/>
      <c r="VV164" s="24"/>
      <c r="VW164" s="24"/>
      <c r="VX164" s="24"/>
      <c r="VY164" s="24"/>
      <c r="VZ164" s="24"/>
      <c r="WA164" s="24"/>
      <c r="WB164" s="24"/>
      <c r="WC164" s="24"/>
      <c r="WD164" s="24"/>
      <c r="WE164" s="24"/>
      <c r="WF164" s="24"/>
      <c r="WG164" s="24"/>
      <c r="WH164" s="24"/>
      <c r="WI164" s="24"/>
      <c r="WJ164" s="24"/>
      <c r="WK164" s="24"/>
      <c r="WL164" s="24"/>
      <c r="WM164" s="24"/>
      <c r="WN164" s="24"/>
      <c r="WO164" s="24"/>
      <c r="WP164" s="24"/>
      <c r="WQ164" s="24"/>
      <c r="WR164" s="24"/>
      <c r="WS164" s="24"/>
      <c r="WT164" s="24"/>
      <c r="WU164" s="24"/>
      <c r="WV164" s="24"/>
      <c r="WW164" s="24"/>
      <c r="WX164" s="24"/>
      <c r="WY164" s="24"/>
      <c r="WZ164" s="24"/>
      <c r="XA164" s="24"/>
      <c r="XB164" s="24"/>
      <c r="XC164" s="24"/>
      <c r="XD164" s="24"/>
      <c r="XE164" s="24"/>
      <c r="XF164" s="24"/>
      <c r="XG164" s="24"/>
      <c r="XH164" s="24"/>
      <c r="XI164" s="24"/>
      <c r="XJ164" s="24"/>
      <c r="XK164" s="24"/>
      <c r="XL164" s="24"/>
      <c r="XM164" s="24"/>
      <c r="XN164" s="24"/>
      <c r="XO164" s="24"/>
      <c r="XP164" s="24"/>
      <c r="XQ164" s="24"/>
      <c r="XR164" s="24"/>
      <c r="XS164" s="24"/>
      <c r="XT164" s="24"/>
      <c r="XU164" s="24"/>
      <c r="XV164" s="24"/>
      <c r="XW164" s="24"/>
      <c r="XX164" s="24"/>
      <c r="XY164" s="24"/>
      <c r="XZ164" s="24"/>
      <c r="YA164" s="24"/>
      <c r="YB164" s="24"/>
      <c r="YC164" s="24"/>
      <c r="YD164" s="24"/>
      <c r="YE164" s="24"/>
      <c r="YF164" s="24"/>
      <c r="YG164" s="24"/>
      <c r="YH164" s="24"/>
      <c r="YI164" s="24"/>
      <c r="YJ164" s="24"/>
      <c r="YK164" s="24"/>
      <c r="YL164" s="24"/>
      <c r="YM164" s="24"/>
      <c r="YN164" s="24"/>
      <c r="YO164" s="24"/>
      <c r="YP164" s="24"/>
      <c r="YQ164" s="24"/>
      <c r="YR164" s="24"/>
      <c r="YS164" s="24"/>
      <c r="YT164" s="24"/>
      <c r="YU164" s="24"/>
      <c r="YV164" s="24"/>
      <c r="YW164" s="24"/>
      <c r="YX164" s="24"/>
      <c r="YY164" s="24"/>
      <c r="YZ164" s="24"/>
      <c r="ZA164" s="24"/>
      <c r="ZB164" s="24"/>
      <c r="ZC164" s="24"/>
      <c r="ZD164" s="24"/>
      <c r="ZE164" s="24"/>
      <c r="ZF164" s="24"/>
      <c r="ZG164" s="24"/>
      <c r="ZH164" s="24"/>
      <c r="ZI164" s="24"/>
      <c r="ZJ164" s="24"/>
      <c r="ZK164" s="24"/>
      <c r="ZL164" s="24"/>
      <c r="ZM164" s="24"/>
      <c r="ZN164" s="24"/>
      <c r="ZO164" s="24"/>
      <c r="ZP164" s="24"/>
      <c r="ZQ164" s="24"/>
      <c r="ZR164" s="24"/>
      <c r="ZS164" s="24"/>
      <c r="ZT164" s="24"/>
      <c r="ZU164" s="24"/>
      <c r="ZV164" s="24"/>
      <c r="ZW164" s="24"/>
      <c r="ZX164" s="24"/>
      <c r="ZY164" s="24"/>
      <c r="ZZ164" s="24"/>
      <c r="AAA164" s="24"/>
      <c r="AAB164" s="24"/>
      <c r="AAC164" s="24"/>
      <c r="AAD164" s="24"/>
      <c r="AAE164" s="24"/>
      <c r="AAF164" s="24"/>
      <c r="AAG164" s="24"/>
      <c r="AAH164" s="24"/>
      <c r="AAI164" s="24"/>
      <c r="AAJ164" s="24"/>
      <c r="AAK164" s="24"/>
      <c r="AAL164" s="24"/>
      <c r="AAM164" s="24"/>
      <c r="AAN164" s="24"/>
      <c r="AAO164" s="24"/>
      <c r="AAP164" s="24"/>
      <c r="AAQ164" s="24"/>
      <c r="AAR164" s="24"/>
      <c r="AAS164" s="24"/>
      <c r="AAT164" s="24"/>
      <c r="AAU164" s="24"/>
      <c r="AAV164" s="24"/>
      <c r="AAW164" s="24"/>
      <c r="AAX164" s="24"/>
      <c r="AAY164" s="24"/>
      <c r="AAZ164" s="24"/>
      <c r="ABA164" s="24"/>
      <c r="ABB164" s="24"/>
      <c r="ABC164" s="24"/>
      <c r="ABD164" s="24"/>
      <c r="ABE164" s="24"/>
      <c r="ABF164" s="24"/>
      <c r="ABG164" s="24"/>
      <c r="ABH164" s="24"/>
      <c r="ABI164" s="24"/>
      <c r="ABJ164" s="24"/>
      <c r="ABK164" s="24"/>
      <c r="ABL164" s="24"/>
      <c r="ABM164" s="24"/>
      <c r="ABN164" s="24"/>
      <c r="ABO164" s="24"/>
      <c r="ABP164" s="24"/>
      <c r="ABQ164" s="24"/>
      <c r="ABR164" s="24"/>
      <c r="ABS164" s="24"/>
      <c r="ABT164" s="24"/>
      <c r="ABU164" s="24"/>
      <c r="ABV164" s="24"/>
      <c r="ABW164" s="24"/>
      <c r="ABX164" s="24"/>
      <c r="ABY164" s="24"/>
      <c r="ABZ164" s="24"/>
      <c r="ACA164" s="24"/>
      <c r="ACB164" s="24"/>
      <c r="ACC164" s="24"/>
      <c r="ACD164" s="24"/>
      <c r="ACE164" s="24"/>
      <c r="ACF164" s="24"/>
      <c r="ACG164" s="24"/>
      <c r="ACH164" s="24"/>
      <c r="ACI164" s="24"/>
      <c r="ACJ164" s="24"/>
      <c r="ACK164" s="24"/>
      <c r="ACL164" s="24"/>
      <c r="ACM164" s="24"/>
      <c r="ACN164" s="24"/>
      <c r="ACO164" s="24"/>
      <c r="ACP164" s="24"/>
      <c r="ACQ164" s="24"/>
      <c r="ACR164" s="24"/>
      <c r="ACS164" s="24"/>
      <c r="ACT164" s="24"/>
      <c r="ACU164" s="24"/>
      <c r="ACV164" s="24"/>
      <c r="ACW164" s="24"/>
      <c r="ACX164" s="24"/>
      <c r="ACY164" s="24"/>
      <c r="ACZ164" s="24"/>
      <c r="ADA164" s="24"/>
      <c r="ADB164" s="24"/>
      <c r="ADC164" s="24"/>
      <c r="ADD164" s="24"/>
      <c r="ADE164" s="24"/>
      <c r="ADF164" s="24"/>
      <c r="ADG164" s="24"/>
      <c r="ADH164" s="24"/>
      <c r="ADI164" s="24"/>
      <c r="ADJ164" s="24"/>
      <c r="ADK164" s="24"/>
      <c r="ADL164" s="24"/>
      <c r="ADM164" s="24"/>
      <c r="ADN164" s="24"/>
      <c r="ADO164" s="24"/>
      <c r="ADP164" s="24"/>
      <c r="ADQ164" s="24"/>
      <c r="ADR164" s="24"/>
      <c r="ADS164" s="24"/>
      <c r="ADT164" s="24"/>
      <c r="ADU164" s="24"/>
      <c r="ADV164" s="24"/>
      <c r="ADW164" s="24"/>
      <c r="ADX164" s="24"/>
      <c r="ADY164" s="24"/>
      <c r="ADZ164" s="24"/>
      <c r="AEA164" s="24"/>
      <c r="AEB164" s="24"/>
      <c r="AEC164" s="24"/>
      <c r="AED164" s="24"/>
      <c r="AEE164" s="24"/>
      <c r="AEF164" s="24"/>
      <c r="AEG164" s="24"/>
      <c r="AEH164" s="24"/>
      <c r="AEI164" s="24"/>
      <c r="AEJ164" s="24"/>
      <c r="AEK164" s="24"/>
      <c r="AEL164" s="24"/>
      <c r="AEM164" s="24"/>
      <c r="AEN164" s="24"/>
      <c r="AEO164" s="24"/>
      <c r="AEP164" s="24"/>
      <c r="AEQ164" s="24"/>
      <c r="AER164" s="24"/>
      <c r="AES164" s="24"/>
      <c r="AET164" s="24"/>
      <c r="AEU164" s="24"/>
      <c r="AEV164" s="24"/>
      <c r="AEW164" s="24"/>
      <c r="AEX164" s="24"/>
      <c r="AEY164" s="24"/>
      <c r="AEZ164" s="24"/>
      <c r="AFA164" s="24"/>
      <c r="AFB164" s="24"/>
      <c r="AFC164" s="24"/>
      <c r="AFD164" s="24"/>
      <c r="AFE164" s="24"/>
      <c r="AFF164" s="24"/>
      <c r="AFG164" s="24"/>
      <c r="AFH164" s="24"/>
      <c r="AFI164" s="24"/>
      <c r="AFJ164" s="24"/>
      <c r="AFK164" s="24"/>
      <c r="AFL164" s="24"/>
      <c r="AFM164" s="24"/>
      <c r="AFN164" s="24"/>
      <c r="AFO164" s="24"/>
      <c r="AFP164" s="24"/>
      <c r="AFQ164" s="24"/>
      <c r="AFR164" s="24"/>
      <c r="AFS164" s="24"/>
      <c r="AFT164" s="24"/>
      <c r="AFU164" s="24"/>
      <c r="AFV164" s="24"/>
      <c r="AFW164" s="24"/>
      <c r="AFX164" s="24"/>
      <c r="AFY164" s="24"/>
      <c r="AFZ164" s="24"/>
      <c r="AGA164" s="24"/>
      <c r="AGB164" s="24"/>
      <c r="AGC164" s="24"/>
      <c r="AGD164" s="24"/>
      <c r="AGE164" s="24"/>
      <c r="AGF164" s="24"/>
      <c r="AGG164" s="24"/>
      <c r="AGH164" s="24"/>
      <c r="AGI164" s="24"/>
      <c r="AGJ164" s="24"/>
      <c r="AGK164" s="24"/>
      <c r="AGL164" s="24"/>
      <c r="AGM164" s="24"/>
      <c r="AGN164" s="24"/>
      <c r="AGO164" s="24"/>
      <c r="AGP164" s="24"/>
      <c r="AGQ164" s="24"/>
      <c r="AGR164" s="24"/>
      <c r="AGS164" s="24"/>
      <c r="AGT164" s="24"/>
      <c r="AGU164" s="24"/>
      <c r="AGV164" s="24"/>
      <c r="AGW164" s="24"/>
      <c r="AGX164" s="24"/>
      <c r="AGY164" s="24"/>
      <c r="AGZ164" s="24"/>
      <c r="AHA164" s="24"/>
      <c r="AHB164" s="24"/>
      <c r="AHC164" s="24"/>
      <c r="AHD164" s="24"/>
      <c r="AHE164" s="24"/>
      <c r="AHF164" s="24"/>
      <c r="AHG164" s="24"/>
      <c r="AHH164" s="24"/>
      <c r="AHI164" s="24"/>
      <c r="AHJ164" s="24"/>
      <c r="AHK164" s="24"/>
      <c r="AHL164" s="24"/>
      <c r="AHM164" s="24"/>
      <c r="AHN164" s="24"/>
      <c r="AHO164" s="24"/>
      <c r="AHP164" s="24"/>
      <c r="AHQ164" s="24"/>
      <c r="AHR164" s="24"/>
      <c r="AHS164" s="24"/>
      <c r="AHT164" s="24"/>
      <c r="AHU164" s="24"/>
      <c r="AHV164" s="24"/>
      <c r="AHW164" s="24"/>
      <c r="AHX164" s="24"/>
      <c r="AHY164" s="24"/>
      <c r="AHZ164" s="24"/>
      <c r="AIA164" s="24"/>
      <c r="AIB164" s="24"/>
      <c r="AIC164" s="24"/>
      <c r="AID164" s="24"/>
      <c r="AIE164" s="24"/>
      <c r="AIF164" s="24"/>
      <c r="AIG164" s="24"/>
      <c r="AIH164" s="24"/>
      <c r="AII164" s="24"/>
      <c r="AIJ164" s="24"/>
      <c r="AIK164" s="24"/>
      <c r="AIL164" s="24"/>
      <c r="AIM164" s="24"/>
      <c r="AIN164" s="24"/>
      <c r="AIO164" s="24"/>
      <c r="AIP164" s="24"/>
      <c r="AIQ164" s="24"/>
      <c r="AIR164" s="24"/>
      <c r="AIS164" s="24"/>
      <c r="AIT164" s="24"/>
      <c r="AIU164" s="24"/>
      <c r="AIV164" s="24"/>
      <c r="AIW164" s="24"/>
      <c r="AIX164" s="24"/>
      <c r="AIY164" s="24"/>
      <c r="AIZ164" s="24"/>
      <c r="AJA164" s="24"/>
      <c r="AJB164" s="24"/>
      <c r="AJC164" s="24"/>
      <c r="AJD164" s="24"/>
      <c r="AJE164" s="24"/>
      <c r="AJF164" s="24"/>
      <c r="AJG164" s="24"/>
      <c r="AJH164" s="24"/>
      <c r="AJI164" s="24"/>
      <c r="AJJ164" s="24"/>
      <c r="AJK164" s="24"/>
      <c r="AJL164" s="24"/>
      <c r="AJM164" s="24"/>
      <c r="AJN164" s="24"/>
      <c r="AJO164" s="24"/>
      <c r="AJP164" s="24"/>
      <c r="AJQ164" s="24"/>
      <c r="AJR164" s="24"/>
      <c r="AJS164" s="24"/>
      <c r="AJT164" s="24"/>
      <c r="AJU164" s="24"/>
      <c r="AJV164" s="24"/>
      <c r="AJW164" s="24"/>
      <c r="AJX164" s="24"/>
      <c r="AJY164" s="24"/>
      <c r="AJZ164" s="24"/>
      <c r="AKA164" s="24"/>
      <c r="AKB164" s="24"/>
      <c r="AKC164" s="24"/>
      <c r="AKD164" s="24"/>
      <c r="AKE164" s="24"/>
      <c r="AKF164" s="24"/>
      <c r="AKG164" s="24"/>
      <c r="AKH164" s="24"/>
      <c r="AKI164" s="24"/>
      <c r="AKJ164" s="24"/>
      <c r="AKK164" s="24"/>
      <c r="AKL164" s="24"/>
      <c r="AKM164" s="24"/>
      <c r="AKN164" s="24"/>
      <c r="AKO164" s="24"/>
      <c r="AKP164" s="24"/>
      <c r="AKQ164" s="24"/>
      <c r="AKR164" s="24"/>
      <c r="AKS164" s="24"/>
      <c r="AKT164" s="24"/>
      <c r="AKU164" s="24"/>
      <c r="AKV164" s="24"/>
      <c r="AKW164" s="24"/>
      <c r="AKX164" s="24"/>
      <c r="AKY164" s="24"/>
      <c r="AKZ164" s="24"/>
      <c r="ALA164" s="24"/>
      <c r="ALB164" s="24"/>
      <c r="ALC164" s="24"/>
      <c r="ALD164" s="24"/>
      <c r="ALE164" s="24"/>
      <c r="ALF164" s="24"/>
      <c r="ALG164" s="24"/>
      <c r="ALH164" s="24"/>
      <c r="ALI164" s="24"/>
      <c r="ALJ164" s="24"/>
      <c r="ALK164" s="24"/>
      <c r="ALL164" s="24"/>
      <c r="ALM164" s="24"/>
      <c r="ALN164" s="24"/>
      <c r="ALO164" s="24"/>
      <c r="ALP164" s="24"/>
      <c r="ALQ164" s="24"/>
      <c r="ALR164" s="24"/>
      <c r="ALS164" s="24"/>
      <c r="ALT164" s="24"/>
      <c r="ALU164" s="24"/>
      <c r="ALV164" s="24"/>
      <c r="ALW164" s="24"/>
      <c r="ALX164" s="24"/>
      <c r="ALY164" s="24"/>
      <c r="ALZ164" s="24"/>
      <c r="AMA164" s="24"/>
      <c r="AMB164" s="24"/>
      <c r="AMC164" s="24"/>
      <c r="AMD164" s="24"/>
      <c r="AME164" s="24"/>
      <c r="AMF164" s="24"/>
      <c r="AMG164" s="24"/>
      <c r="AMH164" s="24"/>
      <c r="AMI164" s="24"/>
      <c r="AMJ164" s="24"/>
    </row>
    <row r="165" spans="1:1024" s="24" customFormat="1" ht="15.75" customHeight="1">
      <c r="A165" s="5" t="s">
        <v>430</v>
      </c>
      <c r="B165" s="89"/>
      <c r="C165" s="89"/>
      <c r="D165" s="107" t="s">
        <v>429</v>
      </c>
      <c r="E165" s="197">
        <f t="shared" ref="E165:Q165" si="30">SUM(E166:E171)</f>
        <v>51290271</v>
      </c>
      <c r="F165" s="197">
        <f t="shared" si="30"/>
        <v>38455271</v>
      </c>
      <c r="G165" s="197">
        <f t="shared" si="30"/>
        <v>4945135</v>
      </c>
      <c r="H165" s="197">
        <f t="shared" si="30"/>
        <v>0</v>
      </c>
      <c r="I165" s="197">
        <f t="shared" si="30"/>
        <v>0</v>
      </c>
      <c r="J165" s="197">
        <f t="shared" si="30"/>
        <v>12835000</v>
      </c>
      <c r="K165" s="197">
        <f t="shared" si="30"/>
        <v>0</v>
      </c>
      <c r="L165" s="197">
        <f t="shared" si="30"/>
        <v>0</v>
      </c>
      <c r="M165" s="197">
        <f t="shared" si="30"/>
        <v>0</v>
      </c>
      <c r="N165" s="197">
        <f t="shared" si="30"/>
        <v>0</v>
      </c>
      <c r="O165" s="197">
        <f t="shared" si="30"/>
        <v>0</v>
      </c>
      <c r="P165" s="197">
        <f t="shared" si="30"/>
        <v>0</v>
      </c>
      <c r="Q165" s="197">
        <f t="shared" si="30"/>
        <v>0</v>
      </c>
      <c r="R165" s="197">
        <f t="shared" si="29"/>
        <v>51290271</v>
      </c>
      <c r="S165" s="189"/>
      <c r="T165" s="189"/>
      <c r="U165" s="2"/>
    </row>
    <row r="166" spans="1:1024" s="24" customFormat="1" ht="25.5">
      <c r="A166" s="5" t="s">
        <v>431</v>
      </c>
      <c r="B166" s="89" t="s">
        <v>297</v>
      </c>
      <c r="C166" s="89" t="s">
        <v>172</v>
      </c>
      <c r="D166" s="17" t="s">
        <v>298</v>
      </c>
      <c r="E166" s="214">
        <f>50000+6086840</f>
        <v>6136840</v>
      </c>
      <c r="F166" s="214">
        <f>E166-J166</f>
        <v>6086840</v>
      </c>
      <c r="G166" s="197">
        <v>4945135</v>
      </c>
      <c r="H166" s="197"/>
      <c r="I166" s="197"/>
      <c r="J166" s="197">
        <v>50000</v>
      </c>
      <c r="K166" s="197"/>
      <c r="L166" s="197"/>
      <c r="M166" s="197"/>
      <c r="N166" s="197"/>
      <c r="O166" s="197"/>
      <c r="P166" s="197"/>
      <c r="Q166" s="197"/>
      <c r="R166" s="197">
        <f t="shared" si="29"/>
        <v>6136840</v>
      </c>
      <c r="S166" s="189"/>
      <c r="T166" s="189"/>
      <c r="U166" s="2"/>
    </row>
    <row r="167" spans="1:1024" s="24" customFormat="1" hidden="1">
      <c r="A167" s="5">
        <v>3718710</v>
      </c>
      <c r="B167" s="89" t="s">
        <v>432</v>
      </c>
      <c r="C167" s="89" t="s">
        <v>176</v>
      </c>
      <c r="D167" s="17" t="s">
        <v>433</v>
      </c>
      <c r="E167" s="197"/>
      <c r="F167" s="197"/>
      <c r="G167" s="197"/>
      <c r="H167" s="197"/>
      <c r="I167" s="197"/>
      <c r="J167" s="197"/>
      <c r="K167" s="197"/>
      <c r="L167" s="197"/>
      <c r="M167" s="197"/>
      <c r="N167" s="197"/>
      <c r="O167" s="197"/>
      <c r="P167" s="197"/>
      <c r="Q167" s="197"/>
      <c r="R167" s="197">
        <f t="shared" si="29"/>
        <v>0</v>
      </c>
      <c r="S167" s="189"/>
      <c r="T167" s="189"/>
      <c r="U167" s="2"/>
    </row>
    <row r="168" spans="1:1024" s="24" customFormat="1" ht="15.75" customHeight="1">
      <c r="A168" s="5" t="s">
        <v>434</v>
      </c>
      <c r="B168" s="89" t="s">
        <v>435</v>
      </c>
      <c r="C168" s="89" t="s">
        <v>175</v>
      </c>
      <c r="D168" s="2" t="s">
        <v>436</v>
      </c>
      <c r="E168" s="197">
        <f>19624900+1500000</f>
        <v>21124900</v>
      </c>
      <c r="F168" s="197">
        <f>E168</f>
        <v>21124900</v>
      </c>
      <c r="G168" s="197"/>
      <c r="H168" s="197"/>
      <c r="I168" s="197"/>
      <c r="J168" s="197"/>
      <c r="K168" s="197"/>
      <c r="L168" s="197"/>
      <c r="M168" s="197"/>
      <c r="N168" s="197"/>
      <c r="O168" s="197"/>
      <c r="P168" s="197"/>
      <c r="Q168" s="197"/>
      <c r="R168" s="197">
        <f t="shared" si="29"/>
        <v>21124900</v>
      </c>
      <c r="S168" s="189"/>
      <c r="T168" s="189"/>
      <c r="U168" s="2"/>
    </row>
    <row r="169" spans="1:1024" s="24" customFormat="1" ht="38.25" hidden="1">
      <c r="A169" s="5" t="s">
        <v>437</v>
      </c>
      <c r="B169" s="89" t="s">
        <v>438</v>
      </c>
      <c r="C169" s="89" t="s">
        <v>175</v>
      </c>
      <c r="D169" s="17" t="s">
        <v>439</v>
      </c>
      <c r="E169" s="197"/>
      <c r="F169" s="197"/>
      <c r="G169" s="197"/>
      <c r="H169" s="197"/>
      <c r="I169" s="197"/>
      <c r="J169" s="197"/>
      <c r="K169" s="197"/>
      <c r="L169" s="197"/>
      <c r="M169" s="197"/>
      <c r="N169" s="197"/>
      <c r="O169" s="197"/>
      <c r="P169" s="197"/>
      <c r="Q169" s="197"/>
      <c r="R169" s="197">
        <f t="shared" si="29"/>
        <v>0</v>
      </c>
      <c r="S169" s="189"/>
      <c r="T169" s="189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  <c r="IW169" s="2"/>
      <c r="IX169" s="2"/>
      <c r="IY169" s="2"/>
      <c r="IZ169" s="2"/>
      <c r="JA169" s="2"/>
      <c r="JB169" s="2"/>
      <c r="JC169" s="2"/>
      <c r="JD169" s="2"/>
      <c r="JE169" s="2"/>
      <c r="JF169" s="2"/>
      <c r="JG169" s="2"/>
      <c r="JH169" s="2"/>
      <c r="JI169" s="2"/>
      <c r="JJ169" s="2"/>
      <c r="JK169" s="2"/>
      <c r="JL169" s="2"/>
      <c r="JM169" s="2"/>
      <c r="JN169" s="2"/>
      <c r="JO169" s="2"/>
      <c r="JP169" s="2"/>
      <c r="JQ169" s="2"/>
      <c r="JR169" s="2"/>
      <c r="JS169" s="2"/>
      <c r="JT169" s="2"/>
      <c r="JU169" s="2"/>
      <c r="JV169" s="2"/>
      <c r="JW169" s="2"/>
      <c r="JX169" s="2"/>
      <c r="JY169" s="2"/>
      <c r="JZ169" s="2"/>
      <c r="KA169" s="2"/>
      <c r="KB169" s="2"/>
      <c r="KC169" s="2"/>
      <c r="KD169" s="2"/>
      <c r="KE169" s="2"/>
      <c r="KF169" s="2"/>
      <c r="KG169" s="2"/>
      <c r="KH169" s="2"/>
      <c r="KI169" s="2"/>
      <c r="KJ169" s="2"/>
      <c r="KK169" s="2"/>
      <c r="KL169" s="2"/>
      <c r="KM169" s="2"/>
      <c r="KN169" s="2"/>
      <c r="KO169" s="2"/>
      <c r="KP169" s="2"/>
      <c r="KQ169" s="2"/>
      <c r="KR169" s="2"/>
      <c r="KS169" s="2"/>
      <c r="KT169" s="2"/>
      <c r="KU169" s="2"/>
      <c r="KV169" s="2"/>
      <c r="KW169" s="2"/>
      <c r="KX169" s="2"/>
      <c r="KY169" s="2"/>
      <c r="KZ169" s="2"/>
      <c r="LA169" s="2"/>
      <c r="LB169" s="2"/>
      <c r="LC169" s="2"/>
      <c r="LD169" s="2"/>
      <c r="LE169" s="2"/>
      <c r="LF169" s="2"/>
      <c r="LG169" s="2"/>
      <c r="LH169" s="2"/>
      <c r="LI169" s="2"/>
      <c r="LJ169" s="2"/>
      <c r="LK169" s="2"/>
      <c r="LL169" s="2"/>
      <c r="LM169" s="2"/>
      <c r="LN169" s="2"/>
      <c r="LO169" s="2"/>
      <c r="LP169" s="2"/>
      <c r="LQ169" s="2"/>
      <c r="LR169" s="2"/>
      <c r="LS169" s="2"/>
      <c r="LT169" s="2"/>
      <c r="LU169" s="2"/>
      <c r="LV169" s="2"/>
      <c r="LW169" s="2"/>
      <c r="LX169" s="2"/>
      <c r="LY169" s="2"/>
      <c r="LZ169" s="2"/>
      <c r="MA169" s="2"/>
      <c r="MB169" s="2"/>
      <c r="MC169" s="2"/>
      <c r="MD169" s="2"/>
      <c r="ME169" s="2"/>
      <c r="MF169" s="2"/>
      <c r="MG169" s="2"/>
      <c r="MH169" s="2"/>
      <c r="MI169" s="2"/>
      <c r="MJ169" s="2"/>
      <c r="MK169" s="2"/>
      <c r="ML169" s="2"/>
      <c r="MM169" s="2"/>
      <c r="MN169" s="2"/>
      <c r="MO169" s="2"/>
      <c r="MP169" s="2"/>
      <c r="MQ169" s="2"/>
      <c r="MR169" s="2"/>
      <c r="MS169" s="2"/>
      <c r="MT169" s="2"/>
      <c r="MU169" s="2"/>
      <c r="MV169" s="2"/>
      <c r="MW169" s="2"/>
      <c r="MX169" s="2"/>
      <c r="MY169" s="2"/>
      <c r="MZ169" s="2"/>
      <c r="NA169" s="2"/>
      <c r="NB169" s="2"/>
      <c r="NC169" s="2"/>
      <c r="ND169" s="2"/>
      <c r="NE169" s="2"/>
      <c r="NF169" s="2"/>
      <c r="NG169" s="2"/>
      <c r="NH169" s="2"/>
      <c r="NI169" s="2"/>
      <c r="NJ169" s="2"/>
      <c r="NK169" s="2"/>
      <c r="NL169" s="2"/>
      <c r="NM169" s="2"/>
      <c r="NN169" s="2"/>
      <c r="NO169" s="2"/>
      <c r="NP169" s="2"/>
      <c r="NQ169" s="2"/>
      <c r="NR169" s="2"/>
      <c r="NS169" s="2"/>
      <c r="NT169" s="2"/>
      <c r="NU169" s="2"/>
      <c r="NV169" s="2"/>
      <c r="NW169" s="2"/>
      <c r="NX169" s="2"/>
      <c r="NY169" s="2"/>
      <c r="NZ169" s="2"/>
      <c r="OA169" s="2"/>
      <c r="OB169" s="2"/>
      <c r="OC169" s="2"/>
      <c r="OD169" s="2"/>
      <c r="OE169" s="2"/>
      <c r="OF169" s="2"/>
      <c r="OG169" s="2"/>
      <c r="OH169" s="2"/>
      <c r="OI169" s="2"/>
      <c r="OJ169" s="2"/>
      <c r="OK169" s="2"/>
      <c r="OL169" s="2"/>
      <c r="OM169" s="2"/>
      <c r="ON169" s="2"/>
      <c r="OO169" s="2"/>
      <c r="OP169" s="2"/>
      <c r="OQ169" s="2"/>
      <c r="OR169" s="2"/>
      <c r="OS169" s="2"/>
      <c r="OT169" s="2"/>
      <c r="OU169" s="2"/>
      <c r="OV169" s="2"/>
      <c r="OW169" s="2"/>
      <c r="OX169" s="2"/>
      <c r="OY169" s="2"/>
      <c r="OZ169" s="2"/>
      <c r="PA169" s="2"/>
      <c r="PB169" s="2"/>
      <c r="PC169" s="2"/>
      <c r="PD169" s="2"/>
      <c r="PE169" s="2"/>
      <c r="PF169" s="2"/>
      <c r="PG169" s="2"/>
      <c r="PH169" s="2"/>
      <c r="PI169" s="2"/>
      <c r="PJ169" s="2"/>
      <c r="PK169" s="2"/>
      <c r="PL169" s="2"/>
      <c r="PM169" s="2"/>
      <c r="PN169" s="2"/>
      <c r="PO169" s="2"/>
      <c r="PP169" s="2"/>
      <c r="PQ169" s="2"/>
      <c r="PR169" s="2"/>
      <c r="PS169" s="2"/>
      <c r="PT169" s="2"/>
      <c r="PU169" s="2"/>
      <c r="PV169" s="2"/>
      <c r="PW169" s="2"/>
      <c r="PX169" s="2"/>
      <c r="PY169" s="2"/>
      <c r="PZ169" s="2"/>
      <c r="QA169" s="2"/>
      <c r="QB169" s="2"/>
      <c r="QC169" s="2"/>
      <c r="QD169" s="2"/>
      <c r="QE169" s="2"/>
      <c r="QF169" s="2"/>
      <c r="QG169" s="2"/>
      <c r="QH169" s="2"/>
      <c r="QI169" s="2"/>
      <c r="QJ169" s="2"/>
      <c r="QK169" s="2"/>
      <c r="QL169" s="2"/>
      <c r="QM169" s="2"/>
      <c r="QN169" s="2"/>
      <c r="QO169" s="2"/>
      <c r="QP169" s="2"/>
      <c r="QQ169" s="2"/>
      <c r="QR169" s="2"/>
      <c r="QS169" s="2"/>
      <c r="QT169" s="2"/>
      <c r="QU169" s="2"/>
      <c r="QV169" s="2"/>
      <c r="QW169" s="2"/>
      <c r="QX169" s="2"/>
      <c r="QY169" s="2"/>
      <c r="QZ169" s="2"/>
      <c r="RA169" s="2"/>
      <c r="RB169" s="2"/>
      <c r="RC169" s="2"/>
      <c r="RD169" s="2"/>
      <c r="RE169" s="2"/>
      <c r="RF169" s="2"/>
      <c r="RG169" s="2"/>
      <c r="RH169" s="2"/>
      <c r="RI169" s="2"/>
      <c r="RJ169" s="2"/>
      <c r="RK169" s="2"/>
      <c r="RL169" s="2"/>
      <c r="RM169" s="2"/>
      <c r="RN169" s="2"/>
      <c r="RO169" s="2"/>
      <c r="RP169" s="2"/>
      <c r="RQ169" s="2"/>
      <c r="RR169" s="2"/>
      <c r="RS169" s="2"/>
      <c r="RT169" s="2"/>
      <c r="RU169" s="2"/>
      <c r="RV169" s="2"/>
      <c r="RW169" s="2"/>
      <c r="RX169" s="2"/>
      <c r="RY169" s="2"/>
      <c r="RZ169" s="2"/>
      <c r="SA169" s="2"/>
      <c r="SB169" s="2"/>
      <c r="SC169" s="2"/>
      <c r="SD169" s="2"/>
      <c r="SE169" s="2"/>
      <c r="SF169" s="2"/>
      <c r="SG169" s="2"/>
      <c r="SH169" s="2"/>
      <c r="SI169" s="2"/>
      <c r="SJ169" s="2"/>
      <c r="SK169" s="2"/>
      <c r="SL169" s="2"/>
      <c r="SM169" s="2"/>
      <c r="SN169" s="2"/>
      <c r="SO169" s="2"/>
      <c r="SP169" s="2"/>
      <c r="SQ169" s="2"/>
      <c r="SR169" s="2"/>
      <c r="SS169" s="2"/>
      <c r="ST169" s="2"/>
      <c r="SU169" s="2"/>
      <c r="SV169" s="2"/>
      <c r="SW169" s="2"/>
      <c r="SX169" s="2"/>
      <c r="SY169" s="2"/>
      <c r="SZ169" s="2"/>
      <c r="TA169" s="2"/>
      <c r="TB169" s="2"/>
      <c r="TC169" s="2"/>
      <c r="TD169" s="2"/>
      <c r="TE169" s="2"/>
      <c r="TF169" s="2"/>
      <c r="TG169" s="2"/>
      <c r="TH169" s="2"/>
      <c r="TI169" s="2"/>
      <c r="TJ169" s="2"/>
      <c r="TK169" s="2"/>
      <c r="TL169" s="2"/>
      <c r="TM169" s="2"/>
      <c r="TN169" s="2"/>
      <c r="TO169" s="2"/>
      <c r="TP169" s="2"/>
      <c r="TQ169" s="2"/>
      <c r="TR169" s="2"/>
      <c r="TS169" s="2"/>
      <c r="TT169" s="2"/>
      <c r="TU169" s="2"/>
      <c r="TV169" s="2"/>
      <c r="TW169" s="2"/>
      <c r="TX169" s="2"/>
      <c r="TY169" s="2"/>
      <c r="TZ169" s="2"/>
      <c r="UA169" s="2"/>
      <c r="UB169" s="2"/>
      <c r="UC169" s="2"/>
      <c r="UD169" s="2"/>
      <c r="UE169" s="2"/>
      <c r="UF169" s="2"/>
      <c r="UG169" s="2"/>
      <c r="UH169" s="2"/>
      <c r="UI169" s="2"/>
      <c r="UJ169" s="2"/>
      <c r="UK169" s="2"/>
      <c r="UL169" s="2"/>
      <c r="UM169" s="2"/>
      <c r="UN169" s="2"/>
      <c r="UO169" s="2"/>
      <c r="UP169" s="2"/>
      <c r="UQ169" s="2"/>
      <c r="UR169" s="2"/>
      <c r="US169" s="2"/>
      <c r="UT169" s="2"/>
      <c r="UU169" s="2"/>
      <c r="UV169" s="2"/>
      <c r="UW169" s="2"/>
      <c r="UX169" s="2"/>
      <c r="UY169" s="2"/>
      <c r="UZ169" s="2"/>
      <c r="VA169" s="2"/>
      <c r="VB169" s="2"/>
      <c r="VC169" s="2"/>
      <c r="VD169" s="2"/>
      <c r="VE169" s="2"/>
      <c r="VF169" s="2"/>
      <c r="VG169" s="2"/>
      <c r="VH169" s="2"/>
      <c r="VI169" s="2"/>
      <c r="VJ169" s="2"/>
      <c r="VK169" s="2"/>
      <c r="VL169" s="2"/>
      <c r="VM169" s="2"/>
      <c r="VN169" s="2"/>
      <c r="VO169" s="2"/>
      <c r="VP169" s="2"/>
      <c r="VQ169" s="2"/>
      <c r="VR169" s="2"/>
      <c r="VS169" s="2"/>
      <c r="VT169" s="2"/>
      <c r="VU169" s="2"/>
      <c r="VV169" s="2"/>
      <c r="VW169" s="2"/>
      <c r="VX169" s="2"/>
      <c r="VY169" s="2"/>
      <c r="VZ169" s="2"/>
      <c r="WA169" s="2"/>
      <c r="WB169" s="2"/>
      <c r="WC169" s="2"/>
      <c r="WD169" s="2"/>
      <c r="WE169" s="2"/>
      <c r="WF169" s="2"/>
      <c r="WG169" s="2"/>
      <c r="WH169" s="2"/>
      <c r="WI169" s="2"/>
      <c r="WJ169" s="2"/>
      <c r="WK169" s="2"/>
      <c r="WL169" s="2"/>
      <c r="WM169" s="2"/>
      <c r="WN169" s="2"/>
      <c r="WO169" s="2"/>
      <c r="WP169" s="2"/>
      <c r="WQ169" s="2"/>
      <c r="WR169" s="2"/>
      <c r="WS169" s="2"/>
      <c r="WT169" s="2"/>
      <c r="WU169" s="2"/>
      <c r="WV169" s="2"/>
      <c r="WW169" s="2"/>
      <c r="WX169" s="2"/>
      <c r="WY169" s="2"/>
      <c r="WZ169" s="2"/>
      <c r="XA169" s="2"/>
      <c r="XB169" s="2"/>
      <c r="XC169" s="2"/>
      <c r="XD169" s="2"/>
      <c r="XE169" s="2"/>
      <c r="XF169" s="2"/>
      <c r="XG169" s="2"/>
      <c r="XH169" s="2"/>
      <c r="XI169" s="2"/>
      <c r="XJ169" s="2"/>
      <c r="XK169" s="2"/>
      <c r="XL169" s="2"/>
      <c r="XM169" s="2"/>
      <c r="XN169" s="2"/>
      <c r="XO169" s="2"/>
      <c r="XP169" s="2"/>
      <c r="XQ169" s="2"/>
      <c r="XR169" s="2"/>
      <c r="XS169" s="2"/>
      <c r="XT169" s="2"/>
      <c r="XU169" s="2"/>
      <c r="XV169" s="2"/>
      <c r="XW169" s="2"/>
      <c r="XX169" s="2"/>
      <c r="XY169" s="2"/>
      <c r="XZ169" s="2"/>
      <c r="YA169" s="2"/>
      <c r="YB169" s="2"/>
      <c r="YC169" s="2"/>
      <c r="YD169" s="2"/>
      <c r="YE169" s="2"/>
      <c r="YF169" s="2"/>
      <c r="YG169" s="2"/>
      <c r="YH169" s="2"/>
      <c r="YI169" s="2"/>
      <c r="YJ169" s="2"/>
      <c r="YK169" s="2"/>
      <c r="YL169" s="2"/>
      <c r="YM169" s="2"/>
      <c r="YN169" s="2"/>
      <c r="YO169" s="2"/>
      <c r="YP169" s="2"/>
      <c r="YQ169" s="2"/>
      <c r="YR169" s="2"/>
      <c r="YS169" s="2"/>
      <c r="YT169" s="2"/>
      <c r="YU169" s="2"/>
      <c r="YV169" s="2"/>
      <c r="YW169" s="2"/>
      <c r="YX169" s="2"/>
      <c r="YY169" s="2"/>
      <c r="YZ169" s="2"/>
      <c r="ZA169" s="2"/>
      <c r="ZB169" s="2"/>
      <c r="ZC169" s="2"/>
      <c r="ZD169" s="2"/>
      <c r="ZE169" s="2"/>
      <c r="ZF169" s="2"/>
      <c r="ZG169" s="2"/>
      <c r="ZH169" s="2"/>
      <c r="ZI169" s="2"/>
      <c r="ZJ169" s="2"/>
      <c r="ZK169" s="2"/>
      <c r="ZL169" s="2"/>
      <c r="ZM169" s="2"/>
      <c r="ZN169" s="2"/>
      <c r="ZO169" s="2"/>
      <c r="ZP169" s="2"/>
      <c r="ZQ169" s="2"/>
      <c r="ZR169" s="2"/>
      <c r="ZS169" s="2"/>
      <c r="ZT169" s="2"/>
      <c r="ZU169" s="2"/>
      <c r="ZV169" s="2"/>
      <c r="ZW169" s="2"/>
      <c r="ZX169" s="2"/>
      <c r="ZY169" s="2"/>
      <c r="ZZ169" s="2"/>
      <c r="AAA169" s="2"/>
      <c r="AAB169" s="2"/>
      <c r="AAC169" s="2"/>
      <c r="AAD169" s="2"/>
      <c r="AAE169" s="2"/>
      <c r="AAF169" s="2"/>
      <c r="AAG169" s="2"/>
      <c r="AAH169" s="2"/>
      <c r="AAI169" s="2"/>
      <c r="AAJ169" s="2"/>
      <c r="AAK169" s="2"/>
      <c r="AAL169" s="2"/>
      <c r="AAM169" s="2"/>
      <c r="AAN169" s="2"/>
      <c r="AAO169" s="2"/>
      <c r="AAP169" s="2"/>
      <c r="AAQ169" s="2"/>
      <c r="AAR169" s="2"/>
      <c r="AAS169" s="2"/>
      <c r="AAT169" s="2"/>
      <c r="AAU169" s="2"/>
      <c r="AAV169" s="2"/>
      <c r="AAW169" s="2"/>
      <c r="AAX169" s="2"/>
      <c r="AAY169" s="2"/>
      <c r="AAZ169" s="2"/>
      <c r="ABA169" s="2"/>
      <c r="ABB169" s="2"/>
      <c r="ABC169" s="2"/>
      <c r="ABD169" s="2"/>
      <c r="ABE169" s="2"/>
      <c r="ABF169" s="2"/>
      <c r="ABG169" s="2"/>
      <c r="ABH169" s="2"/>
      <c r="ABI169" s="2"/>
      <c r="ABJ169" s="2"/>
      <c r="ABK169" s="2"/>
      <c r="ABL169" s="2"/>
      <c r="ABM169" s="2"/>
      <c r="ABN169" s="2"/>
      <c r="ABO169" s="2"/>
      <c r="ABP169" s="2"/>
      <c r="ABQ169" s="2"/>
      <c r="ABR169" s="2"/>
      <c r="ABS169" s="2"/>
      <c r="ABT169" s="2"/>
      <c r="ABU169" s="2"/>
      <c r="ABV169" s="2"/>
      <c r="ABW169" s="2"/>
      <c r="ABX169" s="2"/>
      <c r="ABY169" s="2"/>
      <c r="ABZ169" s="2"/>
      <c r="ACA169" s="2"/>
      <c r="ACB169" s="2"/>
      <c r="ACC169" s="2"/>
      <c r="ACD169" s="2"/>
      <c r="ACE169" s="2"/>
      <c r="ACF169" s="2"/>
      <c r="ACG169" s="2"/>
      <c r="ACH169" s="2"/>
      <c r="ACI169" s="2"/>
      <c r="ACJ169" s="2"/>
      <c r="ACK169" s="2"/>
      <c r="ACL169" s="2"/>
      <c r="ACM169" s="2"/>
      <c r="ACN169" s="2"/>
      <c r="ACO169" s="2"/>
      <c r="ACP169" s="2"/>
      <c r="ACQ169" s="2"/>
      <c r="ACR169" s="2"/>
      <c r="ACS169" s="2"/>
      <c r="ACT169" s="2"/>
      <c r="ACU169" s="2"/>
      <c r="ACV169" s="2"/>
      <c r="ACW169" s="2"/>
      <c r="ACX169" s="2"/>
      <c r="ACY169" s="2"/>
      <c r="ACZ169" s="2"/>
      <c r="ADA169" s="2"/>
      <c r="ADB169" s="2"/>
      <c r="ADC169" s="2"/>
      <c r="ADD169" s="2"/>
      <c r="ADE169" s="2"/>
      <c r="ADF169" s="2"/>
      <c r="ADG169" s="2"/>
      <c r="ADH169" s="2"/>
      <c r="ADI169" s="2"/>
      <c r="ADJ169" s="2"/>
      <c r="ADK169" s="2"/>
      <c r="ADL169" s="2"/>
      <c r="ADM169" s="2"/>
      <c r="ADN169" s="2"/>
      <c r="ADO169" s="2"/>
      <c r="ADP169" s="2"/>
      <c r="ADQ169" s="2"/>
      <c r="ADR169" s="2"/>
      <c r="ADS169" s="2"/>
      <c r="ADT169" s="2"/>
      <c r="ADU169" s="2"/>
      <c r="ADV169" s="2"/>
      <c r="ADW169" s="2"/>
      <c r="ADX169" s="2"/>
      <c r="ADY169" s="2"/>
      <c r="ADZ169" s="2"/>
      <c r="AEA169" s="2"/>
      <c r="AEB169" s="2"/>
      <c r="AEC169" s="2"/>
      <c r="AED169" s="2"/>
      <c r="AEE169" s="2"/>
      <c r="AEF169" s="2"/>
      <c r="AEG169" s="2"/>
      <c r="AEH169" s="2"/>
      <c r="AEI169" s="2"/>
      <c r="AEJ169" s="2"/>
      <c r="AEK169" s="2"/>
      <c r="AEL169" s="2"/>
      <c r="AEM169" s="2"/>
      <c r="AEN169" s="2"/>
      <c r="AEO169" s="2"/>
      <c r="AEP169" s="2"/>
      <c r="AEQ169" s="2"/>
      <c r="AER169" s="2"/>
      <c r="AES169" s="2"/>
      <c r="AET169" s="2"/>
      <c r="AEU169" s="2"/>
      <c r="AEV169" s="2"/>
      <c r="AEW169" s="2"/>
      <c r="AEX169" s="2"/>
      <c r="AEY169" s="2"/>
      <c r="AEZ169" s="2"/>
      <c r="AFA169" s="2"/>
      <c r="AFB169" s="2"/>
      <c r="AFC169" s="2"/>
      <c r="AFD169" s="2"/>
      <c r="AFE169" s="2"/>
      <c r="AFF169" s="2"/>
      <c r="AFG169" s="2"/>
      <c r="AFH169" s="2"/>
      <c r="AFI169" s="2"/>
      <c r="AFJ169" s="2"/>
      <c r="AFK169" s="2"/>
      <c r="AFL169" s="2"/>
      <c r="AFM169" s="2"/>
      <c r="AFN169" s="2"/>
      <c r="AFO169" s="2"/>
      <c r="AFP169" s="2"/>
      <c r="AFQ169" s="2"/>
      <c r="AFR169" s="2"/>
      <c r="AFS169" s="2"/>
      <c r="AFT169" s="2"/>
      <c r="AFU169" s="2"/>
      <c r="AFV169" s="2"/>
      <c r="AFW169" s="2"/>
      <c r="AFX169" s="2"/>
      <c r="AFY169" s="2"/>
      <c r="AFZ169" s="2"/>
      <c r="AGA169" s="2"/>
      <c r="AGB169" s="2"/>
      <c r="AGC169" s="2"/>
      <c r="AGD169" s="2"/>
      <c r="AGE169" s="2"/>
      <c r="AGF169" s="2"/>
      <c r="AGG169" s="2"/>
      <c r="AGH169" s="2"/>
      <c r="AGI169" s="2"/>
      <c r="AGJ169" s="2"/>
      <c r="AGK169" s="2"/>
      <c r="AGL169" s="2"/>
      <c r="AGM169" s="2"/>
      <c r="AGN169" s="2"/>
      <c r="AGO169" s="2"/>
      <c r="AGP169" s="2"/>
      <c r="AGQ169" s="2"/>
      <c r="AGR169" s="2"/>
      <c r="AGS169" s="2"/>
      <c r="AGT169" s="2"/>
      <c r="AGU169" s="2"/>
      <c r="AGV169" s="2"/>
      <c r="AGW169" s="2"/>
      <c r="AGX169" s="2"/>
      <c r="AGY169" s="2"/>
      <c r="AGZ169" s="2"/>
      <c r="AHA169" s="2"/>
      <c r="AHB169" s="2"/>
      <c r="AHC169" s="2"/>
      <c r="AHD169" s="2"/>
      <c r="AHE169" s="2"/>
      <c r="AHF169" s="2"/>
      <c r="AHG169" s="2"/>
      <c r="AHH169" s="2"/>
      <c r="AHI169" s="2"/>
      <c r="AHJ169" s="2"/>
      <c r="AHK169" s="2"/>
      <c r="AHL169" s="2"/>
      <c r="AHM169" s="2"/>
      <c r="AHN169" s="2"/>
      <c r="AHO169" s="2"/>
      <c r="AHP169" s="2"/>
      <c r="AHQ169" s="2"/>
      <c r="AHR169" s="2"/>
      <c r="AHS169" s="2"/>
      <c r="AHT169" s="2"/>
      <c r="AHU169" s="2"/>
      <c r="AHV169" s="2"/>
      <c r="AHW169" s="2"/>
      <c r="AHX169" s="2"/>
      <c r="AHY169" s="2"/>
      <c r="AHZ169" s="2"/>
      <c r="AIA169" s="2"/>
      <c r="AIB169" s="2"/>
      <c r="AIC169" s="2"/>
      <c r="AID169" s="2"/>
      <c r="AIE169" s="2"/>
      <c r="AIF169" s="2"/>
      <c r="AIG169" s="2"/>
      <c r="AIH169" s="2"/>
      <c r="AII169" s="2"/>
      <c r="AIJ169" s="2"/>
      <c r="AIK169" s="2"/>
      <c r="AIL169" s="2"/>
      <c r="AIM169" s="2"/>
      <c r="AIN169" s="2"/>
      <c r="AIO169" s="2"/>
      <c r="AIP169" s="2"/>
      <c r="AIQ169" s="2"/>
      <c r="AIR169" s="2"/>
      <c r="AIS169" s="2"/>
      <c r="AIT169" s="2"/>
      <c r="AIU169" s="2"/>
      <c r="AIV169" s="2"/>
      <c r="AIW169" s="2"/>
      <c r="AIX169" s="2"/>
      <c r="AIY169" s="2"/>
      <c r="AIZ169" s="2"/>
      <c r="AJA169" s="2"/>
      <c r="AJB169" s="2"/>
      <c r="AJC169" s="2"/>
      <c r="AJD169" s="2"/>
      <c r="AJE169" s="2"/>
      <c r="AJF169" s="2"/>
      <c r="AJG169" s="2"/>
      <c r="AJH169" s="2"/>
      <c r="AJI169" s="2"/>
      <c r="AJJ169" s="2"/>
      <c r="AJK169" s="2"/>
      <c r="AJL169" s="2"/>
      <c r="AJM169" s="2"/>
      <c r="AJN169" s="2"/>
      <c r="AJO169" s="2"/>
      <c r="AJP169" s="2"/>
      <c r="AJQ169" s="2"/>
      <c r="AJR169" s="2"/>
      <c r="AJS169" s="2"/>
      <c r="AJT169" s="2"/>
      <c r="AJU169" s="2"/>
      <c r="AJV169" s="2"/>
      <c r="AJW169" s="2"/>
      <c r="AJX169" s="2"/>
      <c r="AJY169" s="2"/>
      <c r="AJZ169" s="2"/>
      <c r="AKA169" s="2"/>
      <c r="AKB169" s="2"/>
      <c r="AKC169" s="2"/>
      <c r="AKD169" s="2"/>
      <c r="AKE169" s="2"/>
      <c r="AKF169" s="2"/>
      <c r="AKG169" s="2"/>
      <c r="AKH169" s="2"/>
      <c r="AKI169" s="2"/>
      <c r="AKJ169" s="2"/>
      <c r="AKK169" s="2"/>
      <c r="AKL169" s="2"/>
      <c r="AKM169" s="2"/>
      <c r="AKN169" s="2"/>
      <c r="AKO169" s="2"/>
      <c r="AKP169" s="2"/>
      <c r="AKQ169" s="2"/>
      <c r="AKR169" s="2"/>
      <c r="AKS169" s="2"/>
      <c r="AKT169" s="2"/>
      <c r="AKU169" s="2"/>
      <c r="AKV169" s="2"/>
      <c r="AKW169" s="2"/>
      <c r="AKX169" s="2"/>
      <c r="AKY169" s="2"/>
      <c r="AKZ169" s="2"/>
      <c r="ALA169" s="2"/>
      <c r="ALB169" s="2"/>
      <c r="ALC169" s="2"/>
      <c r="ALD169" s="2"/>
      <c r="ALE169" s="2"/>
      <c r="ALF169" s="2"/>
      <c r="ALG169" s="2"/>
      <c r="ALH169" s="2"/>
      <c r="ALI169" s="2"/>
      <c r="ALJ169" s="2"/>
      <c r="ALK169" s="2"/>
      <c r="ALL169" s="2"/>
      <c r="ALM169" s="2"/>
      <c r="ALN169" s="2"/>
      <c r="ALO169" s="2"/>
      <c r="ALP169" s="2"/>
      <c r="ALQ169" s="2"/>
      <c r="ALR169" s="2"/>
      <c r="ALS169" s="2"/>
      <c r="ALT169" s="2"/>
      <c r="ALU169" s="2"/>
      <c r="ALV169" s="2"/>
      <c r="ALW169" s="2"/>
      <c r="ALX169" s="2"/>
      <c r="ALY169" s="2"/>
      <c r="ALZ169" s="2"/>
      <c r="AMA169" s="2"/>
      <c r="AMB169" s="2"/>
      <c r="AMC169" s="2"/>
      <c r="AMD169" s="2"/>
      <c r="AME169" s="2"/>
      <c r="AMF169" s="2"/>
      <c r="AMG169" s="2"/>
      <c r="AMH169" s="2"/>
      <c r="AMI169" s="2"/>
      <c r="AMJ169" s="2"/>
    </row>
    <row r="170" spans="1:1024" ht="15.75" customHeight="1">
      <c r="A170" s="5" t="s">
        <v>440</v>
      </c>
      <c r="B170" s="5">
        <v>9770</v>
      </c>
      <c r="C170" s="89" t="s">
        <v>175</v>
      </c>
      <c r="D170" s="17" t="s">
        <v>115</v>
      </c>
      <c r="E170" s="197">
        <v>18531</v>
      </c>
      <c r="F170" s="197">
        <f>E170</f>
        <v>18531</v>
      </c>
      <c r="G170" s="197"/>
      <c r="H170" s="197"/>
      <c r="I170" s="197"/>
      <c r="J170" s="197"/>
      <c r="K170" s="197"/>
      <c r="L170" s="197"/>
      <c r="M170" s="197"/>
      <c r="N170" s="197"/>
      <c r="O170" s="197"/>
      <c r="P170" s="197"/>
      <c r="Q170" s="197"/>
      <c r="R170" s="197">
        <f t="shared" si="29"/>
        <v>18531</v>
      </c>
      <c r="S170" s="189"/>
      <c r="T170" s="189"/>
    </row>
    <row r="171" spans="1:1024" ht="25.5" customHeight="1">
      <c r="A171" s="5" t="s">
        <v>441</v>
      </c>
      <c r="B171" s="5">
        <v>9800</v>
      </c>
      <c r="C171" s="89" t="s">
        <v>175</v>
      </c>
      <c r="D171" s="112" t="s">
        <v>442</v>
      </c>
      <c r="E171" s="197">
        <f>4000000+1010000+1500000+9765000+7735000</f>
        <v>24010000</v>
      </c>
      <c r="F171" s="197">
        <f>E171-J171</f>
        <v>11225000</v>
      </c>
      <c r="G171" s="197"/>
      <c r="H171" s="197"/>
      <c r="I171" s="197"/>
      <c r="J171" s="197">
        <f>1500000+3550000+7735000</f>
        <v>12785000</v>
      </c>
      <c r="K171" s="197"/>
      <c r="L171" s="197"/>
      <c r="M171" s="197"/>
      <c r="N171" s="197"/>
      <c r="O171" s="197"/>
      <c r="P171" s="197"/>
      <c r="Q171" s="197"/>
      <c r="R171" s="197">
        <f t="shared" si="29"/>
        <v>24010000</v>
      </c>
      <c r="S171" s="189"/>
      <c r="T171" s="189"/>
    </row>
    <row r="172" spans="1:1024" ht="32.25" customHeight="1">
      <c r="A172" s="5">
        <v>5000000</v>
      </c>
      <c r="B172" s="5"/>
      <c r="C172" s="89"/>
      <c r="D172" s="112" t="s">
        <v>443</v>
      </c>
      <c r="E172" s="197">
        <f t="shared" ref="E172:R172" si="31">E173</f>
        <v>4710304</v>
      </c>
      <c r="F172" s="197">
        <f t="shared" si="31"/>
        <v>4710304</v>
      </c>
      <c r="G172" s="197">
        <f t="shared" si="31"/>
        <v>3802845</v>
      </c>
      <c r="H172" s="197">
        <f t="shared" si="31"/>
        <v>0</v>
      </c>
      <c r="I172" s="197" t="e">
        <f t="shared" si="31"/>
        <v>#REF!</v>
      </c>
      <c r="J172" s="197">
        <f t="shared" si="31"/>
        <v>0</v>
      </c>
      <c r="K172" s="197">
        <f t="shared" si="31"/>
        <v>0</v>
      </c>
      <c r="L172" s="197">
        <f t="shared" si="31"/>
        <v>0</v>
      </c>
      <c r="M172" s="197">
        <f t="shared" si="31"/>
        <v>0</v>
      </c>
      <c r="N172" s="197">
        <f t="shared" si="31"/>
        <v>0</v>
      </c>
      <c r="O172" s="197">
        <f t="shared" si="31"/>
        <v>0</v>
      </c>
      <c r="P172" s="197">
        <f t="shared" si="31"/>
        <v>0</v>
      </c>
      <c r="Q172" s="197">
        <f t="shared" si="31"/>
        <v>0</v>
      </c>
      <c r="R172" s="197">
        <f t="shared" si="31"/>
        <v>4710304</v>
      </c>
      <c r="S172" s="189"/>
      <c r="T172" s="189"/>
    </row>
    <row r="173" spans="1:1024" ht="27" customHeight="1">
      <c r="A173" s="5">
        <v>5010000</v>
      </c>
      <c r="B173" s="5"/>
      <c r="C173" s="89"/>
      <c r="D173" s="112" t="s">
        <v>443</v>
      </c>
      <c r="E173" s="197">
        <f>SUM(E174:E181)</f>
        <v>4710304</v>
      </c>
      <c r="F173" s="197">
        <f>SUM(F174:F181)</f>
        <v>4710304</v>
      </c>
      <c r="G173" s="197">
        <f>SUM(G174:G181)</f>
        <v>3802845</v>
      </c>
      <c r="H173" s="197">
        <f>SUM(H174:H181)</f>
        <v>0</v>
      </c>
      <c r="I173" s="197" t="e">
        <f>SUM(#REF!)</f>
        <v>#REF!</v>
      </c>
      <c r="J173" s="197">
        <f t="shared" ref="J173:R173" si="32">SUM(J174:J181)</f>
        <v>0</v>
      </c>
      <c r="K173" s="197">
        <f t="shared" si="32"/>
        <v>0</v>
      </c>
      <c r="L173" s="197">
        <f t="shared" si="32"/>
        <v>0</v>
      </c>
      <c r="M173" s="197">
        <f t="shared" si="32"/>
        <v>0</v>
      </c>
      <c r="N173" s="197">
        <f t="shared" si="32"/>
        <v>0</v>
      </c>
      <c r="O173" s="197">
        <f t="shared" si="32"/>
        <v>0</v>
      </c>
      <c r="P173" s="197">
        <f t="shared" si="32"/>
        <v>0</v>
      </c>
      <c r="Q173" s="197">
        <f t="shared" si="32"/>
        <v>0</v>
      </c>
      <c r="R173" s="197">
        <f t="shared" si="32"/>
        <v>4710304</v>
      </c>
      <c r="S173" s="189"/>
      <c r="T173" s="189"/>
    </row>
    <row r="174" spans="1:1024" ht="27" customHeight="1">
      <c r="A174" s="5">
        <v>5010160</v>
      </c>
      <c r="B174" s="89" t="s">
        <v>297</v>
      </c>
      <c r="C174" s="89" t="s">
        <v>172</v>
      </c>
      <c r="D174" s="93" t="s">
        <v>298</v>
      </c>
      <c r="E174" s="197">
        <f>377575+4332729</f>
        <v>4710304</v>
      </c>
      <c r="F174" s="197">
        <f>E174</f>
        <v>4710304</v>
      </c>
      <c r="G174" s="197">
        <f>310657+3492188</f>
        <v>3802845</v>
      </c>
      <c r="H174" s="197"/>
      <c r="I174" s="197"/>
      <c r="J174" s="197"/>
      <c r="K174" s="197"/>
      <c r="L174" s="197"/>
      <c r="M174" s="197"/>
      <c r="N174" s="197"/>
      <c r="O174" s="197"/>
      <c r="P174" s="197"/>
      <c r="Q174" s="197"/>
      <c r="R174" s="197">
        <f t="shared" ref="R174:R181" si="33">SUM(E174,K174)</f>
        <v>4710304</v>
      </c>
      <c r="S174" s="189"/>
      <c r="T174" s="189"/>
    </row>
    <row r="175" spans="1:1024" ht="27" hidden="1" customHeight="1">
      <c r="A175" s="5">
        <v>5013090</v>
      </c>
      <c r="B175" s="89" t="s">
        <v>361</v>
      </c>
      <c r="C175" s="89" t="s">
        <v>192</v>
      </c>
      <c r="D175" s="93" t="s">
        <v>362</v>
      </c>
      <c r="E175" s="197"/>
      <c r="F175" s="197">
        <f t="shared" ref="F175:F176" si="34">E175</f>
        <v>0</v>
      </c>
      <c r="G175" s="197"/>
      <c r="H175" s="197"/>
      <c r="I175" s="197"/>
      <c r="J175" s="197"/>
      <c r="K175" s="197"/>
      <c r="L175" s="197"/>
      <c r="M175" s="197"/>
      <c r="N175" s="197"/>
      <c r="O175" s="197"/>
      <c r="P175" s="197"/>
      <c r="Q175" s="197"/>
      <c r="R175" s="197">
        <f t="shared" si="33"/>
        <v>0</v>
      </c>
      <c r="S175" s="189"/>
      <c r="T175" s="189"/>
    </row>
    <row r="176" spans="1:1024" ht="33" hidden="1" customHeight="1">
      <c r="A176" s="5">
        <v>5013230</v>
      </c>
      <c r="B176" s="5">
        <v>3230</v>
      </c>
      <c r="C176" s="89" t="s">
        <v>314</v>
      </c>
      <c r="D176" s="112" t="s">
        <v>444</v>
      </c>
      <c r="E176" s="197"/>
      <c r="F176" s="197">
        <f t="shared" si="34"/>
        <v>0</v>
      </c>
      <c r="G176" s="197"/>
      <c r="H176" s="197"/>
      <c r="I176" s="197"/>
      <c r="J176" s="197"/>
      <c r="K176" s="197"/>
      <c r="L176" s="197"/>
      <c r="M176" s="197"/>
      <c r="N176" s="197"/>
      <c r="O176" s="197"/>
      <c r="P176" s="197"/>
      <c r="Q176" s="197"/>
      <c r="R176" s="197">
        <f t="shared" si="33"/>
        <v>0</v>
      </c>
      <c r="S176" s="189"/>
      <c r="T176" s="189"/>
    </row>
    <row r="177" spans="1:20" ht="39.75" hidden="1" customHeight="1">
      <c r="A177" s="5">
        <v>5013242</v>
      </c>
      <c r="B177" s="5">
        <v>3242</v>
      </c>
      <c r="C177" s="89" t="s">
        <v>196</v>
      </c>
      <c r="D177" s="112" t="s">
        <v>445</v>
      </c>
      <c r="E177" s="197"/>
      <c r="F177" s="197"/>
      <c r="G177" s="197"/>
      <c r="H177" s="197"/>
      <c r="I177" s="197"/>
      <c r="J177" s="197"/>
      <c r="K177" s="197"/>
      <c r="L177" s="197"/>
      <c r="M177" s="197"/>
      <c r="N177" s="197"/>
      <c r="O177" s="197"/>
      <c r="P177" s="197"/>
      <c r="Q177" s="197"/>
      <c r="R177" s="197">
        <f t="shared" si="33"/>
        <v>0</v>
      </c>
      <c r="S177" s="189"/>
      <c r="T177" s="189"/>
    </row>
    <row r="178" spans="1:20" ht="27" hidden="1" customHeight="1">
      <c r="A178" s="5">
        <v>5016030</v>
      </c>
      <c r="B178" s="5">
        <v>6030</v>
      </c>
      <c r="C178" s="89" t="s">
        <v>200</v>
      </c>
      <c r="D178" s="93" t="s">
        <v>213</v>
      </c>
      <c r="E178" s="197"/>
      <c r="F178" s="197">
        <f t="shared" ref="F178:F181" si="35">E178</f>
        <v>0</v>
      </c>
      <c r="G178" s="197"/>
      <c r="H178" s="197"/>
      <c r="I178" s="197"/>
      <c r="J178" s="197"/>
      <c r="K178" s="197"/>
      <c r="L178" s="197"/>
      <c r="M178" s="197"/>
      <c r="N178" s="197"/>
      <c r="O178" s="197"/>
      <c r="P178" s="197"/>
      <c r="Q178" s="197"/>
      <c r="R178" s="197">
        <f t="shared" si="33"/>
        <v>0</v>
      </c>
      <c r="S178" s="189"/>
      <c r="T178" s="189"/>
    </row>
    <row r="179" spans="1:20" ht="27" hidden="1" customHeight="1">
      <c r="A179" s="5">
        <v>5018110</v>
      </c>
      <c r="B179" s="5">
        <v>8110</v>
      </c>
      <c r="C179" s="89" t="s">
        <v>269</v>
      </c>
      <c r="D179" s="93" t="s">
        <v>446</v>
      </c>
      <c r="E179" s="197">
        <v>0</v>
      </c>
      <c r="F179" s="197">
        <f t="shared" si="35"/>
        <v>0</v>
      </c>
      <c r="G179" s="197"/>
      <c r="H179" s="197"/>
      <c r="I179" s="197"/>
      <c r="J179" s="197"/>
      <c r="K179" s="197">
        <v>0</v>
      </c>
      <c r="L179" s="197">
        <v>0</v>
      </c>
      <c r="M179" s="197"/>
      <c r="N179" s="197"/>
      <c r="O179" s="197"/>
      <c r="P179" s="197">
        <v>0</v>
      </c>
      <c r="Q179" s="197"/>
      <c r="R179" s="197">
        <f t="shared" si="33"/>
        <v>0</v>
      </c>
      <c r="S179" s="189"/>
      <c r="T179" s="189"/>
    </row>
    <row r="180" spans="1:20" ht="35.25" hidden="1" customHeight="1">
      <c r="A180" s="5">
        <v>5018220</v>
      </c>
      <c r="B180" s="5">
        <v>8220</v>
      </c>
      <c r="C180" s="89" t="s">
        <v>275</v>
      </c>
      <c r="D180" s="93" t="s">
        <v>531</v>
      </c>
      <c r="E180" s="197">
        <v>0</v>
      </c>
      <c r="F180" s="197">
        <f t="shared" si="35"/>
        <v>0</v>
      </c>
      <c r="G180" s="197"/>
      <c r="H180" s="197"/>
      <c r="I180" s="197"/>
      <c r="J180" s="197"/>
      <c r="K180" s="197"/>
      <c r="L180" s="197"/>
      <c r="M180" s="197"/>
      <c r="N180" s="197"/>
      <c r="O180" s="197"/>
      <c r="P180" s="197"/>
      <c r="Q180" s="197"/>
      <c r="R180" s="197">
        <f t="shared" si="33"/>
        <v>0</v>
      </c>
      <c r="S180" s="189"/>
      <c r="T180" s="189"/>
    </row>
    <row r="181" spans="1:20" ht="37.5" hidden="1" customHeight="1">
      <c r="A181" s="5">
        <v>5018745</v>
      </c>
      <c r="B181" s="5">
        <v>8745</v>
      </c>
      <c r="C181" s="89" t="s">
        <v>447</v>
      </c>
      <c r="D181" s="93" t="s">
        <v>448</v>
      </c>
      <c r="E181" s="197"/>
      <c r="F181" s="197">
        <f t="shared" si="35"/>
        <v>0</v>
      </c>
      <c r="G181" s="197"/>
      <c r="H181" s="197"/>
      <c r="I181" s="197"/>
      <c r="J181" s="197"/>
      <c r="K181" s="197"/>
      <c r="L181" s="197"/>
      <c r="M181" s="197"/>
      <c r="N181" s="197"/>
      <c r="O181" s="197"/>
      <c r="P181" s="197"/>
      <c r="Q181" s="197"/>
      <c r="R181" s="197">
        <f t="shared" si="33"/>
        <v>0</v>
      </c>
      <c r="S181" s="189"/>
      <c r="T181" s="189"/>
    </row>
    <row r="182" spans="1:20" ht="15.75" customHeight="1">
      <c r="A182" s="119" t="s">
        <v>118</v>
      </c>
      <c r="B182" s="119" t="s">
        <v>118</v>
      </c>
      <c r="C182" s="119" t="s">
        <v>118</v>
      </c>
      <c r="D182" s="120" t="s">
        <v>449</v>
      </c>
      <c r="E182" s="198">
        <f t="shared" ref="E182:R182" si="36">SUM(E20,E87,E113,E141,E145,E164,E173)</f>
        <v>503029100</v>
      </c>
      <c r="F182" s="198">
        <f t="shared" si="36"/>
        <v>473386768</v>
      </c>
      <c r="G182" s="198">
        <f t="shared" si="36"/>
        <v>159973423</v>
      </c>
      <c r="H182" s="198">
        <f t="shared" si="36"/>
        <v>2637242</v>
      </c>
      <c r="I182" s="198" t="e">
        <f t="shared" si="36"/>
        <v>#REF!</v>
      </c>
      <c r="J182" s="198">
        <f t="shared" si="36"/>
        <v>29642332</v>
      </c>
      <c r="K182" s="198">
        <f t="shared" si="36"/>
        <v>157000</v>
      </c>
      <c r="L182" s="198">
        <f t="shared" si="36"/>
        <v>0</v>
      </c>
      <c r="M182" s="198">
        <f t="shared" si="36"/>
        <v>157000</v>
      </c>
      <c r="N182" s="198">
        <f t="shared" si="36"/>
        <v>0</v>
      </c>
      <c r="O182" s="198">
        <f t="shared" si="36"/>
        <v>0</v>
      </c>
      <c r="P182" s="198">
        <f t="shared" si="36"/>
        <v>0</v>
      </c>
      <c r="Q182" s="198">
        <f t="shared" si="36"/>
        <v>35435210</v>
      </c>
      <c r="R182" s="198">
        <f t="shared" si="36"/>
        <v>503186100</v>
      </c>
      <c r="S182" s="238"/>
      <c r="T182" s="189"/>
    </row>
    <row r="183" spans="1:20" ht="21.75" customHeight="1">
      <c r="A183" s="2" t="s">
        <v>126</v>
      </c>
      <c r="E183" s="190"/>
      <c r="F183" s="239"/>
      <c r="G183" s="190"/>
      <c r="H183" s="190"/>
      <c r="I183" s="190"/>
      <c r="J183" s="190"/>
      <c r="K183" s="190" t="s">
        <v>127</v>
      </c>
      <c r="L183" s="190"/>
      <c r="M183" s="240"/>
      <c r="N183" s="240"/>
      <c r="O183" s="240"/>
      <c r="P183" s="240"/>
      <c r="Q183" s="241"/>
      <c r="R183" s="240"/>
      <c r="S183" s="238"/>
      <c r="T183" s="189"/>
    </row>
    <row r="184" spans="1:20" hidden="1">
      <c r="E184" s="242"/>
      <c r="F184" s="190"/>
      <c r="G184" s="190"/>
      <c r="H184" s="190"/>
      <c r="I184" s="190"/>
      <c r="J184" s="190"/>
      <c r="K184" s="242"/>
      <c r="L184" s="190"/>
      <c r="M184" s="190"/>
      <c r="N184" s="190"/>
      <c r="O184" s="190"/>
      <c r="P184" s="190"/>
      <c r="Q184" s="243"/>
      <c r="R184" s="189"/>
      <c r="S184" s="189"/>
      <c r="T184" s="189"/>
    </row>
    <row r="185" spans="1:20" ht="46.5" hidden="1" customHeight="1">
      <c r="A185" s="2" t="s">
        <v>122</v>
      </c>
      <c r="D185" s="2"/>
      <c r="E185" s="2"/>
      <c r="F185" s="2"/>
      <c r="G185" s="2"/>
      <c r="I185" s="2"/>
      <c r="J185" s="2"/>
      <c r="K185" s="3" t="s">
        <v>123</v>
      </c>
      <c r="L185" s="2"/>
      <c r="M185" s="2"/>
      <c r="N185" s="2"/>
      <c r="O185" s="2"/>
      <c r="P185" s="2"/>
      <c r="Q185" s="82"/>
      <c r="R185" s="1"/>
      <c r="S185" s="1"/>
    </row>
    <row r="186" spans="1:20" s="2" customFormat="1" ht="33.75" hidden="1" customHeight="1">
      <c r="D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22"/>
    </row>
    <row r="187" spans="1:20" s="2" customFormat="1" hidden="1">
      <c r="A187" s="2" t="s">
        <v>124</v>
      </c>
      <c r="D187" s="1"/>
      <c r="E187" s="3"/>
      <c r="F187" s="3"/>
      <c r="G187" s="1"/>
      <c r="H187" s="1"/>
      <c r="I187" s="1"/>
      <c r="J187" s="1"/>
      <c r="K187" s="1" t="s">
        <v>125</v>
      </c>
      <c r="L187" s="1"/>
      <c r="M187" s="1"/>
      <c r="N187" s="1"/>
      <c r="O187" s="1"/>
      <c r="P187" s="1"/>
      <c r="Q187" s="122"/>
    </row>
    <row r="188" spans="1:20">
      <c r="E188" s="176">
        <f>Доходи!D120+Фінансування!D17-E182</f>
        <v>0</v>
      </c>
      <c r="F188" s="142">
        <f>E182-F182-J182</f>
        <v>0</v>
      </c>
      <c r="K188" s="176">
        <f>Доходи!E120+Фінансування!E28+Фінансування!E25-K182+Фінансування!E27</f>
        <v>0</v>
      </c>
      <c r="L188" s="1">
        <f>L182-Фінансування!F51-Доходи!F120</f>
        <v>0</v>
      </c>
      <c r="R188" s="111">
        <f>R182-Доходи!C120-Фінансування!C17</f>
        <v>0</v>
      </c>
    </row>
    <row r="189" spans="1:20">
      <c r="F189" s="142"/>
      <c r="R189" s="1"/>
    </row>
    <row r="190" spans="1:20">
      <c r="E190" s="123"/>
      <c r="G190" s="123"/>
      <c r="H190" s="123"/>
      <c r="R190" s="124"/>
    </row>
    <row r="192" spans="1:20">
      <c r="R192" s="124"/>
    </row>
  </sheetData>
  <mergeCells count="21">
    <mergeCell ref="K15:Q15"/>
    <mergeCell ref="R15:R18"/>
    <mergeCell ref="E16:E18"/>
    <mergeCell ref="F16:F18"/>
    <mergeCell ref="G16:H16"/>
    <mergeCell ref="J16:J18"/>
    <mergeCell ref="K16:K18"/>
    <mergeCell ref="L16:L18"/>
    <mergeCell ref="M16:M18"/>
    <mergeCell ref="N16:O16"/>
    <mergeCell ref="P16:P18"/>
    <mergeCell ref="G17:G18"/>
    <mergeCell ref="H17:H18"/>
    <mergeCell ref="N17:N18"/>
    <mergeCell ref="O17:O18"/>
    <mergeCell ref="Q17:Q18"/>
    <mergeCell ref="A15:A18"/>
    <mergeCell ref="B15:B18"/>
    <mergeCell ref="C15:C18"/>
    <mergeCell ref="D15:D18"/>
    <mergeCell ref="E15:J15"/>
  </mergeCells>
  <printOptions horizontalCentered="1"/>
  <pageMargins left="0.39370078740157483" right="0.39370078740157483" top="1.1023622047244095" bottom="0.39370078740157483" header="0.51181102362204722" footer="0.51181102362204722"/>
  <pageSetup paperSize="9" scale="67" fitToHeight="4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MJ240"/>
  <sheetViews>
    <sheetView tabSelected="1" topLeftCell="A99" zoomScale="80" zoomScaleNormal="80" workbookViewId="0">
      <selection activeCell="A115" sqref="A115:E115"/>
    </sheetView>
  </sheetViews>
  <sheetFormatPr defaultColWidth="9.140625" defaultRowHeight="15.75"/>
  <cols>
    <col min="1" max="1" width="19" style="1" customWidth="1"/>
    <col min="2" max="2" width="18.28515625" style="1" customWidth="1"/>
    <col min="3" max="3" width="37.85546875" style="1" customWidth="1"/>
    <col min="4" max="4" width="18" style="1" customWidth="1"/>
    <col min="5" max="5" width="18.5703125" style="1" customWidth="1"/>
    <col min="6" max="6" width="6.7109375" style="2" customWidth="1"/>
    <col min="7" max="7" width="12.5703125" style="2" customWidth="1"/>
    <col min="8" max="1024" width="9.140625" style="2"/>
  </cols>
  <sheetData>
    <row r="1" spans="1:98">
      <c r="D1" s="3" t="s">
        <v>485</v>
      </c>
      <c r="F1" s="1"/>
      <c r="G1" s="243"/>
    </row>
    <row r="2" spans="1:98">
      <c r="C2" s="2"/>
      <c r="D2" s="3" t="s">
        <v>577</v>
      </c>
      <c r="F2" s="1"/>
      <c r="G2" s="243"/>
    </row>
    <row r="3" spans="1:98">
      <c r="C3" s="2"/>
      <c r="D3" s="3" t="s">
        <v>2</v>
      </c>
      <c r="F3" s="1"/>
      <c r="G3" s="243"/>
    </row>
    <row r="4" spans="1:98">
      <c r="C4" s="2"/>
      <c r="D4" s="252" t="s">
        <v>592</v>
      </c>
      <c r="E4" s="253"/>
      <c r="F4" s="1"/>
      <c r="G4" s="243"/>
    </row>
    <row r="5" spans="1:98" ht="16.5" customHeight="1">
      <c r="C5" s="2"/>
      <c r="D5" s="3" t="s">
        <v>5</v>
      </c>
      <c r="G5" s="189"/>
    </row>
    <row r="6" spans="1:98" ht="18" customHeight="1">
      <c r="C6" s="2"/>
      <c r="D6" s="3" t="s">
        <v>2</v>
      </c>
      <c r="G6" s="189"/>
    </row>
    <row r="7" spans="1:98" ht="15" customHeight="1">
      <c r="C7" s="2"/>
      <c r="D7" s="252" t="s">
        <v>692</v>
      </c>
      <c r="E7" s="253"/>
    </row>
    <row r="8" spans="1:98" ht="18.75" customHeight="1">
      <c r="C8" s="2"/>
      <c r="D8" s="252"/>
      <c r="E8" s="253"/>
    </row>
    <row r="9" spans="1:98" ht="30.75" customHeight="1">
      <c r="A9" s="314" t="s">
        <v>573</v>
      </c>
      <c r="B9" s="314"/>
      <c r="C9" s="314"/>
      <c r="D9" s="314"/>
      <c r="E9" s="314"/>
    </row>
    <row r="10" spans="1:98" ht="14.25" customHeight="1">
      <c r="B10" s="315" t="s">
        <v>9</v>
      </c>
      <c r="C10" s="315"/>
      <c r="D10" s="315"/>
    </row>
    <row r="11" spans="1:98" ht="18" customHeight="1">
      <c r="B11" s="344" t="s">
        <v>130</v>
      </c>
      <c r="C11" s="344"/>
      <c r="D11" s="344"/>
    </row>
    <row r="12" spans="1:98" s="2" customFormat="1" ht="15.75" hidden="1" customHeight="1">
      <c r="A12" s="39"/>
      <c r="E12" s="1"/>
    </row>
    <row r="13" spans="1:98" s="2" customFormat="1" ht="18.75">
      <c r="A13" s="39"/>
      <c r="B13" s="125" t="s">
        <v>450</v>
      </c>
      <c r="E13" s="1"/>
    </row>
    <row r="14" spans="1:98">
      <c r="E14" s="1" t="s">
        <v>562</v>
      </c>
    </row>
    <row r="15" spans="1:98" ht="42.75" customHeight="1">
      <c r="A15" s="126" t="s">
        <v>451</v>
      </c>
      <c r="B15" s="319" t="s">
        <v>452</v>
      </c>
      <c r="C15" s="319"/>
      <c r="D15" s="319"/>
      <c r="E15" s="25" t="s">
        <v>14</v>
      </c>
    </row>
    <row r="16" spans="1:98" s="1" customFormat="1" ht="14.25" customHeight="1">
      <c r="A16" s="10">
        <v>1</v>
      </c>
      <c r="B16" s="319">
        <v>2</v>
      </c>
      <c r="C16" s="319"/>
      <c r="D16" s="319"/>
      <c r="E16" s="12">
        <v>3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</row>
    <row r="17" spans="1:98" s="1" customFormat="1" ht="24" customHeight="1">
      <c r="A17" s="317" t="s">
        <v>453</v>
      </c>
      <c r="B17" s="317"/>
      <c r="C17" s="317"/>
      <c r="D17" s="317"/>
      <c r="E17" s="317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</row>
    <row r="18" spans="1:98" s="1" customFormat="1" hidden="1">
      <c r="A18" s="199">
        <v>41020100</v>
      </c>
      <c r="B18" s="127" t="s">
        <v>107</v>
      </c>
      <c r="C18" s="128"/>
      <c r="D18" s="129"/>
      <c r="E18" s="13">
        <f>E19</f>
        <v>0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</row>
    <row r="19" spans="1:98" s="1" customFormat="1" hidden="1">
      <c r="A19" s="199">
        <v>9900000000</v>
      </c>
      <c r="B19" s="127" t="s">
        <v>454</v>
      </c>
      <c r="C19" s="128"/>
      <c r="D19" s="129"/>
      <c r="E19" s="12">
        <f>Доходи!C106</f>
        <v>0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</row>
    <row r="20" spans="1:98" s="1" customFormat="1" ht="69" customHeight="1">
      <c r="A20" s="199">
        <v>41021400</v>
      </c>
      <c r="B20" s="345" t="s">
        <v>545</v>
      </c>
      <c r="C20" s="345"/>
      <c r="D20" s="345"/>
      <c r="E20" s="13">
        <f>Доходи!C107</f>
        <v>333266700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</row>
    <row r="21" spans="1:98" s="1" customFormat="1">
      <c r="A21" s="199">
        <v>9900000000</v>
      </c>
      <c r="B21" s="127" t="s">
        <v>454</v>
      </c>
      <c r="C21" s="128"/>
      <c r="D21" s="129"/>
      <c r="E21" s="13">
        <f>E20</f>
        <v>333266700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</row>
    <row r="22" spans="1:98" s="1" customFormat="1" ht="17.25" customHeight="1">
      <c r="A22" s="199">
        <v>41033900</v>
      </c>
      <c r="B22" s="130" t="s">
        <v>109</v>
      </c>
      <c r="C22" s="128"/>
      <c r="D22" s="129"/>
      <c r="E22" s="13">
        <f>E23</f>
        <v>67787800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</row>
    <row r="23" spans="1:98" s="1" customFormat="1">
      <c r="A23" s="199">
        <v>9900000000</v>
      </c>
      <c r="B23" s="127" t="s">
        <v>454</v>
      </c>
      <c r="C23" s="128"/>
      <c r="D23" s="129"/>
      <c r="E23" s="12">
        <f>Доходи!C109</f>
        <v>67787800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</row>
    <row r="24" spans="1:98" s="1" customFormat="1" ht="35.25" customHeight="1">
      <c r="A24" s="199" t="str">
        <f>Доходи!A110</f>
        <v>41035400</v>
      </c>
      <c r="B24" s="336" t="str">
        <f>Доходи!B110</f>
        <v>Субвенція з державного бюджету місцевим бюджетам на надання державної підтримки особам з особливими освітніми потребами</v>
      </c>
      <c r="C24" s="337"/>
      <c r="D24" s="338"/>
      <c r="E24" s="13">
        <f>Доходи!C110</f>
        <v>44700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</row>
    <row r="25" spans="1:98" s="1" customFormat="1">
      <c r="A25" s="199">
        <v>9900000000</v>
      </c>
      <c r="B25" s="127" t="s">
        <v>454</v>
      </c>
      <c r="C25" s="128"/>
      <c r="D25" s="129"/>
      <c r="E25" s="13">
        <f>E24</f>
        <v>44700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</row>
    <row r="26" spans="1:98" s="1" customFormat="1" ht="31.5" customHeight="1">
      <c r="A26" s="199">
        <f>Доходи!A111</f>
        <v>41036300</v>
      </c>
      <c r="B26" s="335" t="str">
        <f>Доходи!B111</f>
        <v>Субвенція з державного бюджету місцевим бюджетам на здійснення доплат педагогічним працівникам закладів загальної середньої освіти</v>
      </c>
      <c r="C26" s="335"/>
      <c r="D26" s="335"/>
      <c r="E26" s="13">
        <f>Доходи!D111</f>
        <v>4840500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</row>
    <row r="27" spans="1:98" s="1" customFormat="1" ht="25.5" customHeight="1">
      <c r="A27" s="199">
        <v>9900000000</v>
      </c>
      <c r="B27" s="127" t="s">
        <v>454</v>
      </c>
      <c r="C27" s="128"/>
      <c r="D27" s="129"/>
      <c r="E27" s="202">
        <f>E26</f>
        <v>4840500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</row>
    <row r="28" spans="1:98" s="1" customFormat="1" ht="36" hidden="1" customHeight="1">
      <c r="A28" s="199">
        <v>41035500</v>
      </c>
      <c r="B28" s="339" t="s">
        <v>455</v>
      </c>
      <c r="C28" s="339"/>
      <c r="D28" s="339"/>
      <c r="E28" s="177">
        <f>E29</f>
        <v>0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</row>
    <row r="29" spans="1:98" s="1" customFormat="1" ht="15.75" hidden="1" customHeight="1">
      <c r="A29" s="199">
        <v>99000000000</v>
      </c>
      <c r="B29" s="335" t="s">
        <v>454</v>
      </c>
      <c r="C29" s="335"/>
      <c r="D29" s="335"/>
      <c r="E29" s="20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</row>
    <row r="30" spans="1:98" s="1" customFormat="1" ht="47.25" hidden="1" customHeight="1">
      <c r="A30" s="199">
        <v>41035600</v>
      </c>
      <c r="B30" s="335" t="s">
        <v>456</v>
      </c>
      <c r="C30" s="335"/>
      <c r="D30" s="335"/>
      <c r="E30" s="177">
        <f>E31</f>
        <v>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</row>
    <row r="31" spans="1:98" s="1" customFormat="1" ht="15.75" hidden="1" customHeight="1">
      <c r="A31" s="199">
        <v>99000000000</v>
      </c>
      <c r="B31" s="335" t="s">
        <v>454</v>
      </c>
      <c r="C31" s="335"/>
      <c r="D31" s="335"/>
      <c r="E31" s="20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</row>
    <row r="32" spans="1:98" s="1" customFormat="1" ht="49.5" customHeight="1">
      <c r="A32" s="200">
        <v>41040200</v>
      </c>
      <c r="B32" s="339" t="s">
        <v>111</v>
      </c>
      <c r="C32" s="339"/>
      <c r="D32" s="339"/>
      <c r="E32" s="202">
        <f>E33</f>
        <v>883900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</row>
    <row r="33" spans="1:98" s="1" customFormat="1" ht="15" customHeight="1">
      <c r="A33" s="200" t="s">
        <v>463</v>
      </c>
      <c r="B33" s="340" t="s">
        <v>481</v>
      </c>
      <c r="C33" s="340"/>
      <c r="D33" s="340"/>
      <c r="E33" s="202">
        <f>Доходи!C113</f>
        <v>883900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</row>
    <row r="34" spans="1:98" s="1" customFormat="1" ht="30.75" customHeight="1">
      <c r="A34" s="200" t="s">
        <v>585</v>
      </c>
      <c r="B34" s="341" t="s">
        <v>436</v>
      </c>
      <c r="C34" s="342"/>
      <c r="D34" s="343"/>
      <c r="E34" s="202">
        <f>Доходи!D114</f>
        <v>69093500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</row>
    <row r="35" spans="1:98" s="1" customFormat="1" ht="55.5" customHeight="1">
      <c r="A35" s="200" t="s">
        <v>463</v>
      </c>
      <c r="B35" s="339" t="s">
        <v>682</v>
      </c>
      <c r="C35" s="339"/>
      <c r="D35" s="339"/>
      <c r="E35" s="202">
        <v>57680500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</row>
    <row r="36" spans="1:98" s="1" customFormat="1" ht="63" customHeight="1">
      <c r="A36" s="200" t="s">
        <v>463</v>
      </c>
      <c r="B36" s="339" t="s">
        <v>683</v>
      </c>
      <c r="C36" s="339"/>
      <c r="D36" s="339"/>
      <c r="E36" s="202">
        <v>525000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</row>
    <row r="37" spans="1:98" s="1" customFormat="1" ht="77.25" customHeight="1">
      <c r="A37" s="200" t="s">
        <v>463</v>
      </c>
      <c r="B37" s="339" t="s">
        <v>684</v>
      </c>
      <c r="C37" s="339"/>
      <c r="D37" s="339"/>
      <c r="E37" s="202">
        <v>1034500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</row>
    <row r="38" spans="1:98" s="1" customFormat="1" ht="47.25" customHeight="1">
      <c r="A38" s="200" t="s">
        <v>463</v>
      </c>
      <c r="B38" s="339" t="s">
        <v>685</v>
      </c>
      <c r="C38" s="339"/>
      <c r="D38" s="339"/>
      <c r="E38" s="202">
        <v>7450000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</row>
    <row r="39" spans="1:98" s="1" customFormat="1" ht="60" customHeight="1">
      <c r="A39" s="200" t="s">
        <v>463</v>
      </c>
      <c r="B39" s="339" t="s">
        <v>686</v>
      </c>
      <c r="C39" s="339"/>
      <c r="D39" s="339"/>
      <c r="E39" s="202">
        <v>2403500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</row>
    <row r="40" spans="1:98" s="1" customFormat="1" ht="57.75" hidden="1" customHeight="1">
      <c r="A40" s="201">
        <v>41040500</v>
      </c>
      <c r="B40" s="339" t="s">
        <v>112</v>
      </c>
      <c r="C40" s="339"/>
      <c r="D40" s="339"/>
      <c r="E40" s="20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</row>
    <row r="41" spans="1:98" s="1" customFormat="1" ht="15" hidden="1" customHeight="1">
      <c r="A41" s="200" t="s">
        <v>457</v>
      </c>
      <c r="B41" s="340" t="s">
        <v>458</v>
      </c>
      <c r="C41" s="340"/>
      <c r="D41" s="340"/>
      <c r="E41" s="20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</row>
    <row r="42" spans="1:98" s="1" customFormat="1" ht="30.75" hidden="1" customHeight="1">
      <c r="A42" s="200">
        <v>41051200</v>
      </c>
      <c r="B42" s="335" t="s">
        <v>114</v>
      </c>
      <c r="C42" s="335"/>
      <c r="D42" s="335"/>
      <c r="E42" s="202">
        <f>E43</f>
        <v>0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</row>
    <row r="43" spans="1:98" s="1" customFormat="1" ht="15.75" hidden="1" customHeight="1">
      <c r="A43" s="200" t="s">
        <v>457</v>
      </c>
      <c r="B43" s="340" t="s">
        <v>458</v>
      </c>
      <c r="C43" s="340"/>
      <c r="D43" s="340"/>
      <c r="E43" s="20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</row>
    <row r="44" spans="1:98" s="1" customFormat="1" ht="36" hidden="1" customHeight="1">
      <c r="A44" s="200" t="s">
        <v>459</v>
      </c>
      <c r="B44" s="339" t="s">
        <v>460</v>
      </c>
      <c r="C44" s="339"/>
      <c r="D44" s="339"/>
      <c r="E44" s="202">
        <f>E45</f>
        <v>0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</row>
    <row r="45" spans="1:98" s="1" customFormat="1" ht="15.75" hidden="1" customHeight="1">
      <c r="A45" s="200" t="s">
        <v>457</v>
      </c>
      <c r="B45" s="340" t="s">
        <v>458</v>
      </c>
      <c r="C45" s="340"/>
      <c r="D45" s="340"/>
      <c r="E45" s="20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</row>
    <row r="46" spans="1:98" s="1" customFormat="1" ht="36" hidden="1" customHeight="1">
      <c r="A46" s="200" t="s">
        <v>461</v>
      </c>
      <c r="B46" s="339" t="s">
        <v>462</v>
      </c>
      <c r="C46" s="339"/>
      <c r="D46" s="339"/>
      <c r="E46" s="202">
        <f>E47</f>
        <v>0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</row>
    <row r="47" spans="1:98" s="1" customFormat="1" ht="15.75" hidden="1" customHeight="1">
      <c r="A47" s="200" t="s">
        <v>457</v>
      </c>
      <c r="B47" s="340" t="s">
        <v>458</v>
      </c>
      <c r="C47" s="340"/>
      <c r="D47" s="340"/>
      <c r="E47" s="20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</row>
    <row r="48" spans="1:98" s="1" customFormat="1" ht="15.75" customHeight="1">
      <c r="A48" s="200">
        <v>41053900</v>
      </c>
      <c r="B48" s="340" t="s">
        <v>115</v>
      </c>
      <c r="C48" s="340"/>
      <c r="D48" s="340"/>
      <c r="E48" s="202">
        <f>SUM(E49:E59)</f>
        <v>2841900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</row>
    <row r="49" spans="1:98" s="1" customFormat="1" ht="47.25" hidden="1" customHeight="1">
      <c r="A49" s="209" t="s">
        <v>463</v>
      </c>
      <c r="B49" s="339" t="s">
        <v>464</v>
      </c>
      <c r="C49" s="339"/>
      <c r="D49" s="339"/>
      <c r="E49" s="20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</row>
    <row r="50" spans="1:98" s="1" customFormat="1" ht="94.5" customHeight="1">
      <c r="A50" s="89" t="s">
        <v>463</v>
      </c>
      <c r="B50" s="339" t="s">
        <v>579</v>
      </c>
      <c r="C50" s="339"/>
      <c r="D50" s="339"/>
      <c r="E50" s="202">
        <v>14532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</row>
    <row r="51" spans="1:98" s="1" customFormat="1" ht="0.75" hidden="1" customHeight="1">
      <c r="A51" s="89" t="s">
        <v>457</v>
      </c>
      <c r="B51" s="339" t="s">
        <v>465</v>
      </c>
      <c r="C51" s="339"/>
      <c r="D51" s="339"/>
      <c r="E51" s="20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</row>
    <row r="52" spans="1:98" s="1" customFormat="1" ht="58.5" customHeight="1">
      <c r="A52" s="89" t="s">
        <v>463</v>
      </c>
      <c r="B52" s="339" t="s">
        <v>578</v>
      </c>
      <c r="C52" s="339"/>
      <c r="D52" s="339"/>
      <c r="E52" s="202">
        <v>180000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</row>
    <row r="53" spans="1:98" s="1" customFormat="1" ht="56.25" customHeight="1">
      <c r="A53" s="131" t="s">
        <v>463</v>
      </c>
      <c r="B53" s="339" t="s">
        <v>580</v>
      </c>
      <c r="C53" s="339"/>
      <c r="D53" s="339"/>
      <c r="E53" s="202">
        <v>84000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</row>
    <row r="54" spans="1:98" s="1" customFormat="1" ht="103.5" customHeight="1">
      <c r="A54" s="131" t="s">
        <v>463</v>
      </c>
      <c r="B54" s="339" t="s">
        <v>584</v>
      </c>
      <c r="C54" s="339"/>
      <c r="D54" s="339"/>
      <c r="E54" s="202">
        <v>720000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</row>
    <row r="55" spans="1:98" s="1" customFormat="1" ht="90.75" customHeight="1">
      <c r="A55" s="131" t="s">
        <v>463</v>
      </c>
      <c r="B55" s="339" t="s">
        <v>616</v>
      </c>
      <c r="C55" s="339"/>
      <c r="D55" s="339"/>
      <c r="E55" s="202">
        <v>1020000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</row>
    <row r="56" spans="1:98" s="1" customFormat="1" ht="109.5" customHeight="1">
      <c r="A56" s="131" t="s">
        <v>463</v>
      </c>
      <c r="B56" s="339" t="s">
        <v>612</v>
      </c>
      <c r="C56" s="339"/>
      <c r="D56" s="339"/>
      <c r="E56" s="202">
        <v>823368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</row>
    <row r="57" spans="1:98" s="1" customFormat="1" ht="42" hidden="1" customHeight="1">
      <c r="A57" s="131" t="s">
        <v>457</v>
      </c>
      <c r="B57" s="339" t="s">
        <v>466</v>
      </c>
      <c r="C57" s="339"/>
      <c r="D57" s="339"/>
      <c r="E57" s="1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</row>
    <row r="58" spans="1:98" s="1" customFormat="1" ht="15.75" hidden="1" customHeight="1">
      <c r="A58" s="131" t="s">
        <v>467</v>
      </c>
      <c r="B58" s="127" t="s">
        <v>468</v>
      </c>
      <c r="C58" s="132"/>
      <c r="D58" s="133"/>
      <c r="E58" s="1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</row>
    <row r="59" spans="1:98" s="1" customFormat="1" ht="15.75" hidden="1" customHeight="1">
      <c r="A59" s="131" t="s">
        <v>469</v>
      </c>
      <c r="B59" s="134" t="s">
        <v>470</v>
      </c>
      <c r="C59" s="135"/>
      <c r="D59" s="133"/>
      <c r="E59" s="1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</row>
    <row r="60" spans="1:98" s="1" customFormat="1" ht="39" hidden="1" customHeight="1">
      <c r="A60" s="5">
        <v>41058800</v>
      </c>
      <c r="B60" s="346" t="s">
        <v>117</v>
      </c>
      <c r="C60" s="346"/>
      <c r="D60" s="346"/>
      <c r="E60" s="1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</row>
    <row r="61" spans="1:98" s="1" customFormat="1" ht="15.75" hidden="1" customHeight="1">
      <c r="A61" s="131" t="s">
        <v>457</v>
      </c>
      <c r="B61" s="340" t="s">
        <v>458</v>
      </c>
      <c r="C61" s="340"/>
      <c r="D61" s="340"/>
      <c r="E61" s="1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</row>
    <row r="62" spans="1:98" s="1" customFormat="1" ht="30.75" hidden="1" customHeight="1">
      <c r="A62" s="131">
        <v>41055000</v>
      </c>
      <c r="B62" s="335" t="s">
        <v>116</v>
      </c>
      <c r="C62" s="335"/>
      <c r="D62" s="335"/>
      <c r="E62" s="12">
        <f>E63</f>
        <v>0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</row>
    <row r="63" spans="1:98" s="1" customFormat="1" ht="15" hidden="1" customHeight="1">
      <c r="A63" s="131" t="s">
        <v>457</v>
      </c>
      <c r="B63" s="340" t="s">
        <v>458</v>
      </c>
      <c r="C63" s="340"/>
      <c r="D63" s="340"/>
      <c r="E63" s="1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</row>
    <row r="64" spans="1:98" s="1" customFormat="1" ht="24" customHeight="1">
      <c r="A64" s="317" t="s">
        <v>471</v>
      </c>
      <c r="B64" s="317"/>
      <c r="C64" s="317"/>
      <c r="D64" s="317"/>
      <c r="E64" s="317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</row>
    <row r="65" spans="1:98" s="1" customFormat="1" ht="24" hidden="1" customHeight="1">
      <c r="A65" s="131">
        <v>41053900</v>
      </c>
      <c r="B65" s="340" t="s">
        <v>115</v>
      </c>
      <c r="C65" s="340"/>
      <c r="D65" s="340"/>
      <c r="E65" s="12">
        <f>E66</f>
        <v>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</row>
    <row r="66" spans="1:98" s="1" customFormat="1" ht="48.75" hidden="1" customHeight="1">
      <c r="A66" s="131" t="s">
        <v>457</v>
      </c>
      <c r="B66" s="340" t="s">
        <v>472</v>
      </c>
      <c r="C66" s="340"/>
      <c r="D66" s="340"/>
      <c r="E66" s="129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</row>
    <row r="67" spans="1:98" s="1" customFormat="1" ht="24" hidden="1" customHeight="1">
      <c r="A67" s="10"/>
      <c r="B67" s="128"/>
      <c r="C67" s="128"/>
      <c r="D67" s="128"/>
      <c r="E67" s="129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</row>
    <row r="68" spans="1:98" s="1" customFormat="1" ht="24" hidden="1" customHeight="1">
      <c r="A68" s="10"/>
      <c r="B68" s="128"/>
      <c r="C68" s="128"/>
      <c r="D68" s="128"/>
      <c r="E68" s="129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</row>
    <row r="69" spans="1:98" s="1" customFormat="1" ht="16.5" customHeight="1">
      <c r="A69" s="10"/>
      <c r="B69" s="319"/>
      <c r="C69" s="319"/>
      <c r="D69" s="319"/>
      <c r="E69" s="136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</row>
    <row r="70" spans="1:98" s="1" customFormat="1" ht="15.75" customHeight="1">
      <c r="A70" s="10" t="s">
        <v>473</v>
      </c>
      <c r="B70" s="340" t="s">
        <v>474</v>
      </c>
      <c r="C70" s="340"/>
      <c r="D70" s="340"/>
      <c r="E70" s="136">
        <f>SUM(E71:E72)</f>
        <v>478759000</v>
      </c>
      <c r="F70" s="2"/>
      <c r="G70" s="2">
        <f>Доходи!D103-E71</f>
        <v>0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</row>
    <row r="71" spans="1:98" s="1" customFormat="1" ht="15.75" customHeight="1">
      <c r="A71" s="10" t="s">
        <v>473</v>
      </c>
      <c r="B71" s="340" t="s">
        <v>475</v>
      </c>
      <c r="C71" s="340"/>
      <c r="D71" s="340"/>
      <c r="E71" s="136">
        <f>SUM(E18,E20,E22,E26,E28,E30,E32,E34,E42,E44,E46,E48,E62,E40,E60,E24)</f>
        <v>478759000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</row>
    <row r="72" spans="1:98" s="1" customFormat="1" ht="15.75" customHeight="1">
      <c r="A72" s="10" t="s">
        <v>473</v>
      </c>
      <c r="B72" s="340" t="s">
        <v>476</v>
      </c>
      <c r="C72" s="340"/>
      <c r="D72" s="340"/>
      <c r="E72" s="136">
        <f>E65</f>
        <v>0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</row>
    <row r="73" spans="1:98" s="1" customFormat="1" ht="15" customHeight="1">
      <c r="A73" s="137"/>
      <c r="B73" s="348"/>
      <c r="C73" s="348"/>
      <c r="D73" s="138"/>
      <c r="E73" s="139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</row>
    <row r="74" spans="1:98" s="1" customFormat="1" ht="18.75">
      <c r="A74" s="27"/>
      <c r="B74" s="140" t="s">
        <v>477</v>
      </c>
      <c r="C74" s="140"/>
      <c r="D74" s="141"/>
      <c r="E74" s="14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</row>
    <row r="75" spans="1:98" s="1" customFormat="1" ht="15.75" hidden="1" customHeight="1">
      <c r="A75" s="27"/>
      <c r="B75" s="321"/>
      <c r="C75" s="321"/>
      <c r="D75" s="35"/>
      <c r="E75" s="14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</row>
    <row r="76" spans="1:98" s="1" customFormat="1">
      <c r="A76" s="27"/>
      <c r="B76" s="321"/>
      <c r="C76" s="321"/>
      <c r="D76" s="35"/>
      <c r="E76" s="142" t="s">
        <v>562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</row>
    <row r="77" spans="1:98" s="1" customFormat="1" ht="78.75" customHeight="1">
      <c r="A77" s="143" t="s">
        <v>478</v>
      </c>
      <c r="B77" s="8" t="s">
        <v>154</v>
      </c>
      <c r="C77" s="319" t="s">
        <v>479</v>
      </c>
      <c r="D77" s="319"/>
      <c r="E77" s="6" t="s">
        <v>14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</row>
    <row r="78" spans="1:98" s="1" customFormat="1" ht="15" customHeight="1">
      <c r="A78" s="10">
        <v>1</v>
      </c>
      <c r="B78" s="6">
        <v>2</v>
      </c>
      <c r="C78" s="319">
        <v>3</v>
      </c>
      <c r="D78" s="319"/>
      <c r="E78" s="136">
        <v>4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</row>
    <row r="79" spans="1:98" s="1" customFormat="1" ht="24.75" customHeight="1">
      <c r="A79" s="317" t="s">
        <v>480</v>
      </c>
      <c r="B79" s="317"/>
      <c r="C79" s="317"/>
      <c r="D79" s="317"/>
      <c r="E79" s="317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</row>
    <row r="80" spans="1:98" s="1" customFormat="1" ht="30.75" customHeight="1">
      <c r="A80" s="200" t="s">
        <v>434</v>
      </c>
      <c r="B80" s="186">
        <v>9150</v>
      </c>
      <c r="C80" s="347" t="s">
        <v>436</v>
      </c>
      <c r="D80" s="347"/>
      <c r="E80" s="202">
        <f>E81+E82</f>
        <v>21124900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</row>
    <row r="81" spans="1:98" s="1" customFormat="1" ht="99.75" customHeight="1">
      <c r="A81" s="200" t="s">
        <v>597</v>
      </c>
      <c r="B81" s="186">
        <v>9150</v>
      </c>
      <c r="C81" s="345" t="s">
        <v>598</v>
      </c>
      <c r="D81" s="345"/>
      <c r="E81" s="202">
        <v>1500000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</row>
    <row r="82" spans="1:98" s="1" customFormat="1" ht="53.25" customHeight="1">
      <c r="A82" s="131" t="s">
        <v>463</v>
      </c>
      <c r="B82" s="186">
        <v>9150</v>
      </c>
      <c r="C82" s="336" t="s">
        <v>613</v>
      </c>
      <c r="D82" s="338"/>
      <c r="E82" s="202">
        <v>19624900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</row>
    <row r="83" spans="1:98" s="1" customFormat="1" ht="15" hidden="1" customHeight="1">
      <c r="A83" s="200"/>
      <c r="B83" s="186"/>
      <c r="C83" s="262"/>
      <c r="D83" s="263"/>
      <c r="E83" s="20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</row>
    <row r="84" spans="1:98" s="1" customFormat="1" ht="15" hidden="1" customHeight="1">
      <c r="A84" s="200"/>
      <c r="B84" s="186"/>
      <c r="C84" s="262"/>
      <c r="D84" s="263"/>
      <c r="E84" s="20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</row>
    <row r="85" spans="1:98" s="1" customFormat="1" ht="15" hidden="1" customHeight="1">
      <c r="A85" s="200"/>
      <c r="B85" s="186"/>
      <c r="C85" s="262"/>
      <c r="D85" s="263"/>
      <c r="E85" s="20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</row>
    <row r="86" spans="1:98" s="1" customFormat="1" ht="15" hidden="1" customHeight="1">
      <c r="A86" s="200"/>
      <c r="B86" s="186"/>
      <c r="C86" s="262"/>
      <c r="D86" s="263"/>
      <c r="E86" s="20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</row>
    <row r="87" spans="1:98" s="1" customFormat="1" ht="15" hidden="1" customHeight="1">
      <c r="A87" s="200"/>
      <c r="B87" s="186"/>
      <c r="C87" s="262"/>
      <c r="D87" s="263"/>
      <c r="E87" s="20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</row>
    <row r="88" spans="1:98" s="1" customFormat="1" ht="30.75" hidden="1" customHeight="1">
      <c r="A88" s="200" t="s">
        <v>437</v>
      </c>
      <c r="B88" s="186">
        <v>9310</v>
      </c>
      <c r="C88" s="347" t="s">
        <v>439</v>
      </c>
      <c r="D88" s="347"/>
      <c r="E88" s="20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</row>
    <row r="89" spans="1:98" s="1" customFormat="1" ht="17.25" hidden="1" customHeight="1">
      <c r="A89" s="200" t="s">
        <v>469</v>
      </c>
      <c r="B89" s="186">
        <v>9310</v>
      </c>
      <c r="C89" s="347" t="s">
        <v>470</v>
      </c>
      <c r="D89" s="347"/>
      <c r="E89" s="20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</row>
    <row r="90" spans="1:98" s="1" customFormat="1" ht="15.75" customHeight="1">
      <c r="A90" s="200" t="s">
        <v>440</v>
      </c>
      <c r="B90" s="186">
        <v>9770</v>
      </c>
      <c r="C90" s="347" t="s">
        <v>115</v>
      </c>
      <c r="D90" s="347"/>
      <c r="E90" s="202">
        <f>SUM(E91,E99)</f>
        <v>18531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</row>
    <row r="91" spans="1:98" s="1" customFormat="1" ht="19.5" hidden="1" customHeight="1">
      <c r="A91" s="200" t="s">
        <v>463</v>
      </c>
      <c r="B91" s="186">
        <v>9770</v>
      </c>
      <c r="C91" s="347" t="s">
        <v>481</v>
      </c>
      <c r="D91" s="347"/>
      <c r="E91" s="174">
        <f>E92+E94+E93</f>
        <v>0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</row>
    <row r="92" spans="1:98" s="1" customFormat="1" ht="72" hidden="1" customHeight="1">
      <c r="A92" s="200"/>
      <c r="B92" s="186"/>
      <c r="C92" s="347" t="s">
        <v>523</v>
      </c>
      <c r="D92" s="347"/>
      <c r="E92" s="174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</row>
    <row r="93" spans="1:98" s="1" customFormat="1" ht="48.75" hidden="1" customHeight="1">
      <c r="A93" s="200"/>
      <c r="B93" s="186"/>
      <c r="C93" s="350" t="s">
        <v>519</v>
      </c>
      <c r="D93" s="351"/>
      <c r="E93" s="174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</row>
    <row r="94" spans="1:98" s="1" customFormat="1" ht="65.25" hidden="1" customHeight="1">
      <c r="A94" s="200"/>
      <c r="B94" s="186"/>
      <c r="C94" s="350" t="s">
        <v>524</v>
      </c>
      <c r="D94" s="351"/>
      <c r="E94" s="174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</row>
    <row r="95" spans="1:98" s="1" customFormat="1" ht="19.5" hidden="1" customHeight="1">
      <c r="A95" s="200"/>
      <c r="B95" s="186"/>
      <c r="C95" s="262"/>
      <c r="D95" s="263"/>
      <c r="E95" s="174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</row>
    <row r="96" spans="1:98" s="1" customFormat="1" ht="19.5" hidden="1" customHeight="1">
      <c r="A96" s="200"/>
      <c r="B96" s="186"/>
      <c r="C96" s="262"/>
      <c r="D96" s="263"/>
      <c r="E96" s="174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</row>
    <row r="97" spans="1:98" s="1" customFormat="1" ht="19.5" hidden="1" customHeight="1">
      <c r="A97" s="200"/>
      <c r="B97" s="186"/>
      <c r="C97" s="347"/>
      <c r="D97" s="347"/>
      <c r="E97" s="174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</row>
    <row r="98" spans="1:98" s="1" customFormat="1" ht="43.5" hidden="1" customHeight="1">
      <c r="A98" s="200"/>
      <c r="B98" s="186"/>
      <c r="C98" s="347"/>
      <c r="D98" s="347"/>
      <c r="E98" s="174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</row>
    <row r="99" spans="1:98" s="1" customFormat="1" ht="119.25" customHeight="1">
      <c r="A99" s="200" t="s">
        <v>617</v>
      </c>
      <c r="B99" s="186">
        <v>9770</v>
      </c>
      <c r="C99" s="347" t="s">
        <v>661</v>
      </c>
      <c r="D99" s="347"/>
      <c r="E99" s="174">
        <v>18531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</row>
    <row r="100" spans="1:98" s="1" customFormat="1" ht="51" hidden="1" customHeight="1">
      <c r="A100" s="200" t="s">
        <v>467</v>
      </c>
      <c r="B100" s="186">
        <v>9770</v>
      </c>
      <c r="C100" s="262" t="s">
        <v>482</v>
      </c>
      <c r="D100" s="263"/>
      <c r="E100" s="174">
        <v>0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</row>
    <row r="101" spans="1:98" s="1" customFormat="1" ht="53.25" customHeight="1">
      <c r="A101" s="199">
        <v>3719800</v>
      </c>
      <c r="B101" s="199">
        <v>9800</v>
      </c>
      <c r="C101" s="349" t="s">
        <v>483</v>
      </c>
      <c r="D101" s="349"/>
      <c r="E101" s="174">
        <f>E102</f>
        <v>24010000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</row>
    <row r="102" spans="1:98" s="1" customFormat="1" ht="33.75" customHeight="1">
      <c r="A102" s="199">
        <v>9900000000</v>
      </c>
      <c r="B102" s="186">
        <v>9800</v>
      </c>
      <c r="C102" s="347" t="s">
        <v>454</v>
      </c>
      <c r="D102" s="347"/>
      <c r="E102" s="174">
        <f>E103+E104+E105+E106+E107+E108+E109+E110+E111+E112</f>
        <v>24010000</v>
      </c>
      <c r="F102" s="2"/>
      <c r="G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</row>
    <row r="103" spans="1:98" s="1" customFormat="1" ht="75.75" customHeight="1">
      <c r="A103" s="200"/>
      <c r="B103" s="186"/>
      <c r="C103" s="347" t="s">
        <v>596</v>
      </c>
      <c r="D103" s="347"/>
      <c r="E103" s="174">
        <v>10000</v>
      </c>
      <c r="F103" s="2"/>
      <c r="G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</row>
    <row r="104" spans="1:98" s="1" customFormat="1" ht="38.25" customHeight="1">
      <c r="A104" s="200"/>
      <c r="B104" s="186"/>
      <c r="C104" s="347" t="s">
        <v>695</v>
      </c>
      <c r="D104" s="347"/>
      <c r="E104" s="202">
        <v>1000000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</row>
    <row r="105" spans="1:98" s="1" customFormat="1" ht="31.5" customHeight="1">
      <c r="A105" s="199"/>
      <c r="B105" s="264"/>
      <c r="C105" s="349" t="s">
        <v>696</v>
      </c>
      <c r="D105" s="349"/>
      <c r="E105" s="202">
        <v>1000000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</row>
    <row r="106" spans="1:98" s="1" customFormat="1" ht="297" customHeight="1">
      <c r="A106" s="199"/>
      <c r="B106" s="186"/>
      <c r="C106" s="353" t="s">
        <v>697</v>
      </c>
      <c r="D106" s="353"/>
      <c r="E106" s="174">
        <f>1500000+3000000+265000+4735000</f>
        <v>9500000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</row>
    <row r="107" spans="1:98" s="1" customFormat="1" ht="63.75" customHeight="1">
      <c r="A107" s="200"/>
      <c r="B107" s="265"/>
      <c r="C107" s="347" t="s">
        <v>698</v>
      </c>
      <c r="D107" s="347"/>
      <c r="E107" s="174">
        <v>1500000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</row>
    <row r="108" spans="1:98" s="1" customFormat="1" ht="84" customHeight="1">
      <c r="A108" s="200"/>
      <c r="B108" s="265"/>
      <c r="C108" s="347" t="s">
        <v>699</v>
      </c>
      <c r="D108" s="347"/>
      <c r="E108" s="174">
        <v>2000000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</row>
    <row r="109" spans="1:98" s="1" customFormat="1" ht="69.75" customHeight="1">
      <c r="A109" s="266"/>
      <c r="B109" s="267"/>
      <c r="C109" s="347" t="s">
        <v>698</v>
      </c>
      <c r="D109" s="347"/>
      <c r="E109" s="282">
        <v>5000000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</row>
    <row r="110" spans="1:98" s="1" customFormat="1" ht="108.75" customHeight="1">
      <c r="A110" s="266"/>
      <c r="B110" s="267"/>
      <c r="C110" s="347" t="s">
        <v>700</v>
      </c>
      <c r="D110" s="347"/>
      <c r="E110" s="282">
        <v>1000000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</row>
    <row r="111" spans="1:98" s="1" customFormat="1" ht="69" customHeight="1">
      <c r="A111" s="266"/>
      <c r="B111" s="267"/>
      <c r="C111" s="347" t="s">
        <v>701</v>
      </c>
      <c r="D111" s="347"/>
      <c r="E111" s="284">
        <v>2000000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</row>
    <row r="112" spans="1:98" s="1" customFormat="1" ht="66" customHeight="1">
      <c r="A112" s="200"/>
      <c r="B112" s="265"/>
      <c r="C112" s="347" t="s">
        <v>702</v>
      </c>
      <c r="D112" s="347"/>
      <c r="E112" s="283">
        <v>1000000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</row>
    <row r="113" spans="1:1024" s="1" customFormat="1" ht="15.75" hidden="1" customHeight="1">
      <c r="A113" s="200"/>
      <c r="B113" s="265"/>
      <c r="C113" s="352"/>
      <c r="D113" s="352"/>
      <c r="E113" s="283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</row>
    <row r="114" spans="1:1024" s="1" customFormat="1" ht="15" hidden="1" customHeight="1">
      <c r="A114" s="200"/>
      <c r="B114" s="265"/>
      <c r="C114" s="352"/>
      <c r="D114" s="352"/>
      <c r="E114" s="283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</row>
    <row r="115" spans="1:1024" s="1" customFormat="1" ht="26.25" customHeight="1">
      <c r="A115" s="355" t="s">
        <v>484</v>
      </c>
      <c r="B115" s="355"/>
      <c r="C115" s="355"/>
      <c r="D115" s="355"/>
      <c r="E115" s="355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</row>
    <row r="116" spans="1:1024" s="1" customFormat="1" ht="24.75" hidden="1" customHeight="1">
      <c r="A116" s="200" t="s">
        <v>440</v>
      </c>
      <c r="B116" s="186">
        <v>9770</v>
      </c>
      <c r="C116" s="347" t="s">
        <v>115</v>
      </c>
      <c r="D116" s="347"/>
      <c r="E116" s="202">
        <f>E117</f>
        <v>0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</row>
    <row r="117" spans="1:1024" s="1" customFormat="1" ht="24.75" hidden="1" customHeight="1">
      <c r="A117" s="200" t="s">
        <v>457</v>
      </c>
      <c r="B117" s="186">
        <v>9770</v>
      </c>
      <c r="C117" s="347" t="s">
        <v>481</v>
      </c>
      <c r="D117" s="347"/>
      <c r="E117" s="20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</row>
    <row r="118" spans="1:1024" s="1" customFormat="1" ht="32.25" hidden="1" customHeight="1">
      <c r="A118" s="199">
        <v>3719800</v>
      </c>
      <c r="B118" s="264">
        <v>9800</v>
      </c>
      <c r="C118" s="349" t="s">
        <v>442</v>
      </c>
      <c r="D118" s="349"/>
      <c r="E118" s="202">
        <f>E121</f>
        <v>0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</row>
    <row r="119" spans="1:1024" s="1" customFormat="1" ht="16.5" hidden="1" customHeight="1">
      <c r="A119" s="199">
        <v>99000000000</v>
      </c>
      <c r="B119" s="186">
        <v>9800</v>
      </c>
      <c r="C119" s="347" t="s">
        <v>454</v>
      </c>
      <c r="D119" s="347"/>
      <c r="E119" s="174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</row>
    <row r="120" spans="1:1024" s="1" customFormat="1" ht="49.5" hidden="1" customHeight="1">
      <c r="A120" s="199">
        <v>3719800</v>
      </c>
      <c r="B120" s="199">
        <v>9800</v>
      </c>
      <c r="C120" s="349" t="s">
        <v>483</v>
      </c>
      <c r="D120" s="349"/>
      <c r="E120" s="202">
        <v>0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</row>
    <row r="121" spans="1:1024" s="1" customFormat="1" ht="15.75" hidden="1" customHeight="1">
      <c r="A121" s="199">
        <v>9900000000</v>
      </c>
      <c r="B121" s="186">
        <v>9800</v>
      </c>
      <c r="C121" s="347" t="s">
        <v>454</v>
      </c>
      <c r="D121" s="347"/>
      <c r="E121" s="174">
        <f>E122+E123</f>
        <v>0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</row>
    <row r="122" spans="1:1024" s="1" customFormat="1" ht="33.75" hidden="1" customHeight="1">
      <c r="A122" s="264"/>
      <c r="B122" s="265"/>
      <c r="C122" s="350" t="s">
        <v>518</v>
      </c>
      <c r="D122" s="354"/>
      <c r="E122" s="174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</row>
    <row r="123" spans="1:1024" s="1" customFormat="1" ht="57.75" hidden="1" customHeight="1">
      <c r="A123" s="264"/>
      <c r="B123" s="265"/>
      <c r="C123" s="350" t="s">
        <v>522</v>
      </c>
      <c r="D123" s="354"/>
      <c r="E123" s="174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</row>
    <row r="124" spans="1:1024" s="1" customFormat="1" ht="15.75" hidden="1" customHeight="1">
      <c r="A124" s="264"/>
      <c r="B124" s="265"/>
      <c r="C124" s="352"/>
      <c r="D124" s="352"/>
      <c r="E124" s="174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</row>
    <row r="125" spans="1:1024" s="1" customFormat="1" ht="15" hidden="1" customHeight="1">
      <c r="A125" s="264"/>
      <c r="B125" s="265"/>
      <c r="C125" s="352"/>
      <c r="D125" s="352"/>
      <c r="E125" s="174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  <c r="IW125" s="2"/>
      <c r="IX125" s="2"/>
      <c r="IY125" s="2"/>
      <c r="IZ125" s="2"/>
      <c r="JA125" s="2"/>
      <c r="JB125" s="2"/>
      <c r="JC125" s="2"/>
      <c r="JD125" s="2"/>
      <c r="JE125" s="2"/>
      <c r="JF125" s="2"/>
      <c r="JG125" s="2"/>
      <c r="JH125" s="2"/>
      <c r="JI125" s="2"/>
      <c r="JJ125" s="2"/>
      <c r="JK125" s="2"/>
      <c r="JL125" s="2"/>
      <c r="JM125" s="2"/>
      <c r="JN125" s="2"/>
      <c r="JO125" s="2"/>
      <c r="JP125" s="2"/>
      <c r="JQ125" s="2"/>
      <c r="JR125" s="2"/>
      <c r="JS125" s="2"/>
      <c r="JT125" s="2"/>
      <c r="JU125" s="2"/>
      <c r="JV125" s="2"/>
      <c r="JW125" s="2"/>
      <c r="JX125" s="2"/>
      <c r="JY125" s="2"/>
      <c r="JZ125" s="2"/>
      <c r="KA125" s="2"/>
      <c r="KB125" s="2"/>
      <c r="KC125" s="2"/>
      <c r="KD125" s="2"/>
      <c r="KE125" s="2"/>
      <c r="KF125" s="2"/>
      <c r="KG125" s="2"/>
      <c r="KH125" s="2"/>
      <c r="KI125" s="2"/>
      <c r="KJ125" s="2"/>
      <c r="KK125" s="2"/>
      <c r="KL125" s="2"/>
      <c r="KM125" s="2"/>
      <c r="KN125" s="2"/>
      <c r="KO125" s="2"/>
      <c r="KP125" s="2"/>
      <c r="KQ125" s="2"/>
      <c r="KR125" s="2"/>
      <c r="KS125" s="2"/>
      <c r="KT125" s="2"/>
      <c r="KU125" s="2"/>
      <c r="KV125" s="2"/>
      <c r="KW125" s="2"/>
      <c r="KX125" s="2"/>
      <c r="KY125" s="2"/>
      <c r="KZ125" s="2"/>
      <c r="LA125" s="2"/>
      <c r="LB125" s="2"/>
      <c r="LC125" s="2"/>
      <c r="LD125" s="2"/>
      <c r="LE125" s="2"/>
      <c r="LF125" s="2"/>
      <c r="LG125" s="2"/>
      <c r="LH125" s="2"/>
      <c r="LI125" s="2"/>
      <c r="LJ125" s="2"/>
      <c r="LK125" s="2"/>
      <c r="LL125" s="2"/>
      <c r="LM125" s="2"/>
      <c r="LN125" s="2"/>
      <c r="LO125" s="2"/>
      <c r="LP125" s="2"/>
      <c r="LQ125" s="2"/>
      <c r="LR125" s="2"/>
      <c r="LS125" s="2"/>
      <c r="LT125" s="2"/>
      <c r="LU125" s="2"/>
      <c r="LV125" s="2"/>
      <c r="LW125" s="2"/>
      <c r="LX125" s="2"/>
      <c r="LY125" s="2"/>
      <c r="LZ125" s="2"/>
      <c r="MA125" s="2"/>
      <c r="MB125" s="2"/>
      <c r="MC125" s="2"/>
      <c r="MD125" s="2"/>
      <c r="ME125" s="2"/>
      <c r="MF125" s="2"/>
      <c r="MG125" s="2"/>
      <c r="MH125" s="2"/>
      <c r="MI125" s="2"/>
      <c r="MJ125" s="2"/>
      <c r="MK125" s="2"/>
      <c r="ML125" s="2"/>
      <c r="MM125" s="2"/>
      <c r="MN125" s="2"/>
      <c r="MO125" s="2"/>
      <c r="MP125" s="2"/>
      <c r="MQ125" s="2"/>
      <c r="MR125" s="2"/>
      <c r="MS125" s="2"/>
      <c r="MT125" s="2"/>
      <c r="MU125" s="2"/>
      <c r="MV125" s="2"/>
      <c r="MW125" s="2"/>
      <c r="MX125" s="2"/>
      <c r="MY125" s="2"/>
      <c r="MZ125" s="2"/>
      <c r="NA125" s="2"/>
      <c r="NB125" s="2"/>
      <c r="NC125" s="2"/>
      <c r="ND125" s="2"/>
      <c r="NE125" s="2"/>
      <c r="NF125" s="2"/>
      <c r="NG125" s="2"/>
      <c r="NH125" s="2"/>
      <c r="NI125" s="2"/>
      <c r="NJ125" s="2"/>
      <c r="NK125" s="2"/>
      <c r="NL125" s="2"/>
      <c r="NM125" s="2"/>
      <c r="NN125" s="2"/>
      <c r="NO125" s="2"/>
      <c r="NP125" s="2"/>
      <c r="NQ125" s="2"/>
      <c r="NR125" s="2"/>
      <c r="NS125" s="2"/>
      <c r="NT125" s="2"/>
      <c r="NU125" s="2"/>
      <c r="NV125" s="2"/>
      <c r="NW125" s="2"/>
      <c r="NX125" s="2"/>
      <c r="NY125" s="2"/>
      <c r="NZ125" s="2"/>
      <c r="OA125" s="2"/>
      <c r="OB125" s="2"/>
      <c r="OC125" s="2"/>
      <c r="OD125" s="2"/>
      <c r="OE125" s="2"/>
      <c r="OF125" s="2"/>
      <c r="OG125" s="2"/>
      <c r="OH125" s="2"/>
      <c r="OI125" s="2"/>
      <c r="OJ125" s="2"/>
      <c r="OK125" s="2"/>
      <c r="OL125" s="2"/>
      <c r="OM125" s="2"/>
      <c r="ON125" s="2"/>
      <c r="OO125" s="2"/>
      <c r="OP125" s="2"/>
      <c r="OQ125" s="2"/>
      <c r="OR125" s="2"/>
      <c r="OS125" s="2"/>
      <c r="OT125" s="2"/>
      <c r="OU125" s="2"/>
      <c r="OV125" s="2"/>
      <c r="OW125" s="2"/>
      <c r="OX125" s="2"/>
      <c r="OY125" s="2"/>
      <c r="OZ125" s="2"/>
      <c r="PA125" s="2"/>
      <c r="PB125" s="2"/>
      <c r="PC125" s="2"/>
      <c r="PD125" s="2"/>
      <c r="PE125" s="2"/>
      <c r="PF125" s="2"/>
      <c r="PG125" s="2"/>
      <c r="PH125" s="2"/>
      <c r="PI125" s="2"/>
      <c r="PJ125" s="2"/>
      <c r="PK125" s="2"/>
      <c r="PL125" s="2"/>
      <c r="PM125" s="2"/>
      <c r="PN125" s="2"/>
      <c r="PO125" s="2"/>
      <c r="PP125" s="2"/>
      <c r="PQ125" s="2"/>
      <c r="PR125" s="2"/>
      <c r="PS125" s="2"/>
      <c r="PT125" s="2"/>
      <c r="PU125" s="2"/>
      <c r="PV125" s="2"/>
      <c r="PW125" s="2"/>
      <c r="PX125" s="2"/>
      <c r="PY125" s="2"/>
      <c r="PZ125" s="2"/>
      <c r="QA125" s="2"/>
      <c r="QB125" s="2"/>
      <c r="QC125" s="2"/>
      <c r="QD125" s="2"/>
      <c r="QE125" s="2"/>
      <c r="QF125" s="2"/>
      <c r="QG125" s="2"/>
      <c r="QH125" s="2"/>
      <c r="QI125" s="2"/>
      <c r="QJ125" s="2"/>
      <c r="QK125" s="2"/>
      <c r="QL125" s="2"/>
      <c r="QM125" s="2"/>
      <c r="QN125" s="2"/>
      <c r="QO125" s="2"/>
      <c r="QP125" s="2"/>
      <c r="QQ125" s="2"/>
      <c r="QR125" s="2"/>
      <c r="QS125" s="2"/>
      <c r="QT125" s="2"/>
      <c r="QU125" s="2"/>
      <c r="QV125" s="2"/>
      <c r="QW125" s="2"/>
      <c r="QX125" s="2"/>
      <c r="QY125" s="2"/>
      <c r="QZ125" s="2"/>
      <c r="RA125" s="2"/>
      <c r="RB125" s="2"/>
      <c r="RC125" s="2"/>
      <c r="RD125" s="2"/>
      <c r="RE125" s="2"/>
      <c r="RF125" s="2"/>
      <c r="RG125" s="2"/>
      <c r="RH125" s="2"/>
      <c r="RI125" s="2"/>
      <c r="RJ125" s="2"/>
      <c r="RK125" s="2"/>
      <c r="RL125" s="2"/>
      <c r="RM125" s="2"/>
      <c r="RN125" s="2"/>
      <c r="RO125" s="2"/>
      <c r="RP125" s="2"/>
      <c r="RQ125" s="2"/>
      <c r="RR125" s="2"/>
      <c r="RS125" s="2"/>
      <c r="RT125" s="2"/>
      <c r="RU125" s="2"/>
      <c r="RV125" s="2"/>
      <c r="RW125" s="2"/>
      <c r="RX125" s="2"/>
      <c r="RY125" s="2"/>
      <c r="RZ125" s="2"/>
      <c r="SA125" s="2"/>
      <c r="SB125" s="2"/>
      <c r="SC125" s="2"/>
      <c r="SD125" s="2"/>
      <c r="SE125" s="2"/>
      <c r="SF125" s="2"/>
      <c r="SG125" s="2"/>
      <c r="SH125" s="2"/>
      <c r="SI125" s="2"/>
      <c r="SJ125" s="2"/>
      <c r="SK125" s="2"/>
      <c r="SL125" s="2"/>
      <c r="SM125" s="2"/>
      <c r="SN125" s="2"/>
      <c r="SO125" s="2"/>
      <c r="SP125" s="2"/>
      <c r="SQ125" s="2"/>
      <c r="SR125" s="2"/>
      <c r="SS125" s="2"/>
      <c r="ST125" s="2"/>
      <c r="SU125" s="2"/>
      <c r="SV125" s="2"/>
      <c r="SW125" s="2"/>
      <c r="SX125" s="2"/>
      <c r="SY125" s="2"/>
      <c r="SZ125" s="2"/>
      <c r="TA125" s="2"/>
      <c r="TB125" s="2"/>
      <c r="TC125" s="2"/>
      <c r="TD125" s="2"/>
      <c r="TE125" s="2"/>
      <c r="TF125" s="2"/>
      <c r="TG125" s="2"/>
      <c r="TH125" s="2"/>
      <c r="TI125" s="2"/>
      <c r="TJ125" s="2"/>
      <c r="TK125" s="2"/>
      <c r="TL125" s="2"/>
      <c r="TM125" s="2"/>
      <c r="TN125" s="2"/>
      <c r="TO125" s="2"/>
      <c r="TP125" s="2"/>
      <c r="TQ125" s="2"/>
      <c r="TR125" s="2"/>
      <c r="TS125" s="2"/>
      <c r="TT125" s="2"/>
      <c r="TU125" s="2"/>
      <c r="TV125" s="2"/>
      <c r="TW125" s="2"/>
      <c r="TX125" s="2"/>
      <c r="TY125" s="2"/>
      <c r="TZ125" s="2"/>
      <c r="UA125" s="2"/>
      <c r="UB125" s="2"/>
      <c r="UC125" s="2"/>
      <c r="UD125" s="2"/>
      <c r="UE125" s="2"/>
      <c r="UF125" s="2"/>
      <c r="UG125" s="2"/>
      <c r="UH125" s="2"/>
      <c r="UI125" s="2"/>
      <c r="UJ125" s="2"/>
      <c r="UK125" s="2"/>
      <c r="UL125" s="2"/>
      <c r="UM125" s="2"/>
      <c r="UN125" s="2"/>
      <c r="UO125" s="2"/>
      <c r="UP125" s="2"/>
      <c r="UQ125" s="2"/>
      <c r="UR125" s="2"/>
      <c r="US125" s="2"/>
      <c r="UT125" s="2"/>
      <c r="UU125" s="2"/>
      <c r="UV125" s="2"/>
      <c r="UW125" s="2"/>
      <c r="UX125" s="2"/>
      <c r="UY125" s="2"/>
      <c r="UZ125" s="2"/>
      <c r="VA125" s="2"/>
      <c r="VB125" s="2"/>
      <c r="VC125" s="2"/>
      <c r="VD125" s="2"/>
      <c r="VE125" s="2"/>
      <c r="VF125" s="2"/>
      <c r="VG125" s="2"/>
      <c r="VH125" s="2"/>
      <c r="VI125" s="2"/>
      <c r="VJ125" s="2"/>
      <c r="VK125" s="2"/>
      <c r="VL125" s="2"/>
      <c r="VM125" s="2"/>
      <c r="VN125" s="2"/>
      <c r="VO125" s="2"/>
      <c r="VP125" s="2"/>
      <c r="VQ125" s="2"/>
      <c r="VR125" s="2"/>
      <c r="VS125" s="2"/>
      <c r="VT125" s="2"/>
      <c r="VU125" s="2"/>
      <c r="VV125" s="2"/>
      <c r="VW125" s="2"/>
      <c r="VX125" s="2"/>
      <c r="VY125" s="2"/>
      <c r="VZ125" s="2"/>
      <c r="WA125" s="2"/>
      <c r="WB125" s="2"/>
      <c r="WC125" s="2"/>
      <c r="WD125" s="2"/>
      <c r="WE125" s="2"/>
      <c r="WF125" s="2"/>
      <c r="WG125" s="2"/>
      <c r="WH125" s="2"/>
      <c r="WI125" s="2"/>
      <c r="WJ125" s="2"/>
      <c r="WK125" s="2"/>
      <c r="WL125" s="2"/>
      <c r="WM125" s="2"/>
      <c r="WN125" s="2"/>
      <c r="WO125" s="2"/>
      <c r="WP125" s="2"/>
      <c r="WQ125" s="2"/>
      <c r="WR125" s="2"/>
      <c r="WS125" s="2"/>
      <c r="WT125" s="2"/>
      <c r="WU125" s="2"/>
      <c r="WV125" s="2"/>
      <c r="WW125" s="2"/>
      <c r="WX125" s="2"/>
      <c r="WY125" s="2"/>
      <c r="WZ125" s="2"/>
      <c r="XA125" s="2"/>
      <c r="XB125" s="2"/>
      <c r="XC125" s="2"/>
      <c r="XD125" s="2"/>
      <c r="XE125" s="2"/>
      <c r="XF125" s="2"/>
      <c r="XG125" s="2"/>
      <c r="XH125" s="2"/>
      <c r="XI125" s="2"/>
      <c r="XJ125" s="2"/>
      <c r="XK125" s="2"/>
      <c r="XL125" s="2"/>
      <c r="XM125" s="2"/>
      <c r="XN125" s="2"/>
      <c r="XO125" s="2"/>
      <c r="XP125" s="2"/>
      <c r="XQ125" s="2"/>
      <c r="XR125" s="2"/>
      <c r="XS125" s="2"/>
      <c r="XT125" s="2"/>
      <c r="XU125" s="2"/>
      <c r="XV125" s="2"/>
      <c r="XW125" s="2"/>
      <c r="XX125" s="2"/>
      <c r="XY125" s="2"/>
      <c r="XZ125" s="2"/>
      <c r="YA125" s="2"/>
      <c r="YB125" s="2"/>
      <c r="YC125" s="2"/>
      <c r="YD125" s="2"/>
      <c r="YE125" s="2"/>
      <c r="YF125" s="2"/>
      <c r="YG125" s="2"/>
      <c r="YH125" s="2"/>
      <c r="YI125" s="2"/>
      <c r="YJ125" s="2"/>
      <c r="YK125" s="2"/>
      <c r="YL125" s="2"/>
      <c r="YM125" s="2"/>
      <c r="YN125" s="2"/>
      <c r="YO125" s="2"/>
      <c r="YP125" s="2"/>
      <c r="YQ125" s="2"/>
      <c r="YR125" s="2"/>
      <c r="YS125" s="2"/>
      <c r="YT125" s="2"/>
      <c r="YU125" s="2"/>
      <c r="YV125" s="2"/>
      <c r="YW125" s="2"/>
      <c r="YX125" s="2"/>
      <c r="YY125" s="2"/>
      <c r="YZ125" s="2"/>
      <c r="ZA125" s="2"/>
      <c r="ZB125" s="2"/>
      <c r="ZC125" s="2"/>
      <c r="ZD125" s="2"/>
      <c r="ZE125" s="2"/>
      <c r="ZF125" s="2"/>
      <c r="ZG125" s="2"/>
      <c r="ZH125" s="2"/>
      <c r="ZI125" s="2"/>
      <c r="ZJ125" s="2"/>
      <c r="ZK125" s="2"/>
      <c r="ZL125" s="2"/>
      <c r="ZM125" s="2"/>
      <c r="ZN125" s="2"/>
      <c r="ZO125" s="2"/>
      <c r="ZP125" s="2"/>
      <c r="ZQ125" s="2"/>
      <c r="ZR125" s="2"/>
      <c r="ZS125" s="2"/>
      <c r="ZT125" s="2"/>
      <c r="ZU125" s="2"/>
      <c r="ZV125" s="2"/>
      <c r="ZW125" s="2"/>
      <c r="ZX125" s="2"/>
      <c r="ZY125" s="2"/>
      <c r="ZZ125" s="2"/>
      <c r="AAA125" s="2"/>
      <c r="AAB125" s="2"/>
      <c r="AAC125" s="2"/>
      <c r="AAD125" s="2"/>
      <c r="AAE125" s="2"/>
      <c r="AAF125" s="2"/>
      <c r="AAG125" s="2"/>
      <c r="AAH125" s="2"/>
      <c r="AAI125" s="2"/>
      <c r="AAJ125" s="2"/>
      <c r="AAK125" s="2"/>
      <c r="AAL125" s="2"/>
      <c r="AAM125" s="2"/>
      <c r="AAN125" s="2"/>
      <c r="AAO125" s="2"/>
      <c r="AAP125" s="2"/>
      <c r="AAQ125" s="2"/>
      <c r="AAR125" s="2"/>
      <c r="AAS125" s="2"/>
      <c r="AAT125" s="2"/>
      <c r="AAU125" s="2"/>
      <c r="AAV125" s="2"/>
      <c r="AAW125" s="2"/>
      <c r="AAX125" s="2"/>
      <c r="AAY125" s="2"/>
      <c r="AAZ125" s="2"/>
      <c r="ABA125" s="2"/>
      <c r="ABB125" s="2"/>
      <c r="ABC125" s="2"/>
      <c r="ABD125" s="2"/>
      <c r="ABE125" s="2"/>
      <c r="ABF125" s="2"/>
      <c r="ABG125" s="2"/>
      <c r="ABH125" s="2"/>
      <c r="ABI125" s="2"/>
      <c r="ABJ125" s="2"/>
      <c r="ABK125" s="2"/>
      <c r="ABL125" s="2"/>
      <c r="ABM125" s="2"/>
      <c r="ABN125" s="2"/>
      <c r="ABO125" s="2"/>
      <c r="ABP125" s="2"/>
      <c r="ABQ125" s="2"/>
      <c r="ABR125" s="2"/>
      <c r="ABS125" s="2"/>
      <c r="ABT125" s="2"/>
      <c r="ABU125" s="2"/>
      <c r="ABV125" s="2"/>
      <c r="ABW125" s="2"/>
      <c r="ABX125" s="2"/>
      <c r="ABY125" s="2"/>
      <c r="ABZ125" s="2"/>
      <c r="ACA125" s="2"/>
      <c r="ACB125" s="2"/>
      <c r="ACC125" s="2"/>
      <c r="ACD125" s="2"/>
      <c r="ACE125" s="2"/>
      <c r="ACF125" s="2"/>
      <c r="ACG125" s="2"/>
      <c r="ACH125" s="2"/>
      <c r="ACI125" s="2"/>
      <c r="ACJ125" s="2"/>
      <c r="ACK125" s="2"/>
      <c r="ACL125" s="2"/>
      <c r="ACM125" s="2"/>
      <c r="ACN125" s="2"/>
      <c r="ACO125" s="2"/>
      <c r="ACP125" s="2"/>
      <c r="ACQ125" s="2"/>
      <c r="ACR125" s="2"/>
      <c r="ACS125" s="2"/>
      <c r="ACT125" s="2"/>
      <c r="ACU125" s="2"/>
      <c r="ACV125" s="2"/>
      <c r="ACW125" s="2"/>
      <c r="ACX125" s="2"/>
      <c r="ACY125" s="2"/>
      <c r="ACZ125" s="2"/>
      <c r="ADA125" s="2"/>
      <c r="ADB125" s="2"/>
      <c r="ADC125" s="2"/>
      <c r="ADD125" s="2"/>
      <c r="ADE125" s="2"/>
      <c r="ADF125" s="2"/>
      <c r="ADG125" s="2"/>
      <c r="ADH125" s="2"/>
      <c r="ADI125" s="2"/>
      <c r="ADJ125" s="2"/>
      <c r="ADK125" s="2"/>
      <c r="ADL125" s="2"/>
      <c r="ADM125" s="2"/>
      <c r="ADN125" s="2"/>
      <c r="ADO125" s="2"/>
      <c r="ADP125" s="2"/>
      <c r="ADQ125" s="2"/>
      <c r="ADR125" s="2"/>
      <c r="ADS125" s="2"/>
      <c r="ADT125" s="2"/>
      <c r="ADU125" s="2"/>
      <c r="ADV125" s="2"/>
      <c r="ADW125" s="2"/>
      <c r="ADX125" s="2"/>
      <c r="ADY125" s="2"/>
      <c r="ADZ125" s="2"/>
      <c r="AEA125" s="2"/>
      <c r="AEB125" s="2"/>
      <c r="AEC125" s="2"/>
      <c r="AED125" s="2"/>
      <c r="AEE125" s="2"/>
      <c r="AEF125" s="2"/>
      <c r="AEG125" s="2"/>
      <c r="AEH125" s="2"/>
      <c r="AEI125" s="2"/>
      <c r="AEJ125" s="2"/>
      <c r="AEK125" s="2"/>
      <c r="AEL125" s="2"/>
      <c r="AEM125" s="2"/>
      <c r="AEN125" s="2"/>
      <c r="AEO125" s="2"/>
      <c r="AEP125" s="2"/>
      <c r="AEQ125" s="2"/>
      <c r="AER125" s="2"/>
      <c r="AES125" s="2"/>
      <c r="AET125" s="2"/>
      <c r="AEU125" s="2"/>
      <c r="AEV125" s="2"/>
      <c r="AEW125" s="2"/>
      <c r="AEX125" s="2"/>
      <c r="AEY125" s="2"/>
      <c r="AEZ125" s="2"/>
      <c r="AFA125" s="2"/>
      <c r="AFB125" s="2"/>
      <c r="AFC125" s="2"/>
      <c r="AFD125" s="2"/>
      <c r="AFE125" s="2"/>
      <c r="AFF125" s="2"/>
      <c r="AFG125" s="2"/>
      <c r="AFH125" s="2"/>
      <c r="AFI125" s="2"/>
      <c r="AFJ125" s="2"/>
      <c r="AFK125" s="2"/>
      <c r="AFL125" s="2"/>
      <c r="AFM125" s="2"/>
      <c r="AFN125" s="2"/>
      <c r="AFO125" s="2"/>
      <c r="AFP125" s="2"/>
      <c r="AFQ125" s="2"/>
      <c r="AFR125" s="2"/>
      <c r="AFS125" s="2"/>
      <c r="AFT125" s="2"/>
      <c r="AFU125" s="2"/>
      <c r="AFV125" s="2"/>
      <c r="AFW125" s="2"/>
      <c r="AFX125" s="2"/>
      <c r="AFY125" s="2"/>
      <c r="AFZ125" s="2"/>
      <c r="AGA125" s="2"/>
      <c r="AGB125" s="2"/>
      <c r="AGC125" s="2"/>
      <c r="AGD125" s="2"/>
      <c r="AGE125" s="2"/>
      <c r="AGF125" s="2"/>
      <c r="AGG125" s="2"/>
      <c r="AGH125" s="2"/>
      <c r="AGI125" s="2"/>
      <c r="AGJ125" s="2"/>
      <c r="AGK125" s="2"/>
      <c r="AGL125" s="2"/>
      <c r="AGM125" s="2"/>
      <c r="AGN125" s="2"/>
      <c r="AGO125" s="2"/>
      <c r="AGP125" s="2"/>
      <c r="AGQ125" s="2"/>
      <c r="AGR125" s="2"/>
      <c r="AGS125" s="2"/>
      <c r="AGT125" s="2"/>
      <c r="AGU125" s="2"/>
      <c r="AGV125" s="2"/>
      <c r="AGW125" s="2"/>
      <c r="AGX125" s="2"/>
      <c r="AGY125" s="2"/>
      <c r="AGZ125" s="2"/>
      <c r="AHA125" s="2"/>
      <c r="AHB125" s="2"/>
      <c r="AHC125" s="2"/>
      <c r="AHD125" s="2"/>
      <c r="AHE125" s="2"/>
      <c r="AHF125" s="2"/>
      <c r="AHG125" s="2"/>
      <c r="AHH125" s="2"/>
      <c r="AHI125" s="2"/>
      <c r="AHJ125" s="2"/>
      <c r="AHK125" s="2"/>
      <c r="AHL125" s="2"/>
      <c r="AHM125" s="2"/>
      <c r="AHN125" s="2"/>
      <c r="AHO125" s="2"/>
      <c r="AHP125" s="2"/>
      <c r="AHQ125" s="2"/>
      <c r="AHR125" s="2"/>
      <c r="AHS125" s="2"/>
      <c r="AHT125" s="2"/>
      <c r="AHU125" s="2"/>
      <c r="AHV125" s="2"/>
      <c r="AHW125" s="2"/>
      <c r="AHX125" s="2"/>
      <c r="AHY125" s="2"/>
      <c r="AHZ125" s="2"/>
      <c r="AIA125" s="2"/>
      <c r="AIB125" s="2"/>
      <c r="AIC125" s="2"/>
      <c r="AID125" s="2"/>
      <c r="AIE125" s="2"/>
      <c r="AIF125" s="2"/>
      <c r="AIG125" s="2"/>
      <c r="AIH125" s="2"/>
      <c r="AII125" s="2"/>
      <c r="AIJ125" s="2"/>
      <c r="AIK125" s="2"/>
      <c r="AIL125" s="2"/>
      <c r="AIM125" s="2"/>
      <c r="AIN125" s="2"/>
      <c r="AIO125" s="2"/>
      <c r="AIP125" s="2"/>
      <c r="AIQ125" s="2"/>
      <c r="AIR125" s="2"/>
      <c r="AIS125" s="2"/>
      <c r="AIT125" s="2"/>
      <c r="AIU125" s="2"/>
      <c r="AIV125" s="2"/>
      <c r="AIW125" s="2"/>
      <c r="AIX125" s="2"/>
      <c r="AIY125" s="2"/>
      <c r="AIZ125" s="2"/>
      <c r="AJA125" s="2"/>
      <c r="AJB125" s="2"/>
      <c r="AJC125" s="2"/>
      <c r="AJD125" s="2"/>
      <c r="AJE125" s="2"/>
      <c r="AJF125" s="2"/>
      <c r="AJG125" s="2"/>
      <c r="AJH125" s="2"/>
      <c r="AJI125" s="2"/>
      <c r="AJJ125" s="2"/>
      <c r="AJK125" s="2"/>
      <c r="AJL125" s="2"/>
      <c r="AJM125" s="2"/>
      <c r="AJN125" s="2"/>
      <c r="AJO125" s="2"/>
      <c r="AJP125" s="2"/>
      <c r="AJQ125" s="2"/>
      <c r="AJR125" s="2"/>
      <c r="AJS125" s="2"/>
      <c r="AJT125" s="2"/>
      <c r="AJU125" s="2"/>
      <c r="AJV125" s="2"/>
      <c r="AJW125" s="2"/>
      <c r="AJX125" s="2"/>
      <c r="AJY125" s="2"/>
      <c r="AJZ125" s="2"/>
      <c r="AKA125" s="2"/>
      <c r="AKB125" s="2"/>
      <c r="AKC125" s="2"/>
      <c r="AKD125" s="2"/>
      <c r="AKE125" s="2"/>
      <c r="AKF125" s="2"/>
      <c r="AKG125" s="2"/>
      <c r="AKH125" s="2"/>
      <c r="AKI125" s="2"/>
      <c r="AKJ125" s="2"/>
      <c r="AKK125" s="2"/>
      <c r="AKL125" s="2"/>
      <c r="AKM125" s="2"/>
      <c r="AKN125" s="2"/>
      <c r="AKO125" s="2"/>
      <c r="AKP125" s="2"/>
      <c r="AKQ125" s="2"/>
      <c r="AKR125" s="2"/>
      <c r="AKS125" s="2"/>
      <c r="AKT125" s="2"/>
      <c r="AKU125" s="2"/>
      <c r="AKV125" s="2"/>
      <c r="AKW125" s="2"/>
      <c r="AKX125" s="2"/>
      <c r="AKY125" s="2"/>
      <c r="AKZ125" s="2"/>
      <c r="ALA125" s="2"/>
      <c r="ALB125" s="2"/>
      <c r="ALC125" s="2"/>
      <c r="ALD125" s="2"/>
      <c r="ALE125" s="2"/>
      <c r="ALF125" s="2"/>
      <c r="ALG125" s="2"/>
      <c r="ALH125" s="2"/>
      <c r="ALI125" s="2"/>
      <c r="ALJ125" s="2"/>
      <c r="ALK125" s="2"/>
      <c r="ALL125" s="2"/>
      <c r="ALM125" s="2"/>
      <c r="ALN125" s="2"/>
      <c r="ALO125" s="2"/>
      <c r="ALP125" s="2"/>
      <c r="ALQ125" s="2"/>
      <c r="ALR125" s="2"/>
      <c r="ALS125" s="2"/>
      <c r="ALT125" s="2"/>
      <c r="ALU125" s="2"/>
      <c r="ALV125" s="2"/>
      <c r="ALW125" s="2"/>
      <c r="ALX125" s="2"/>
      <c r="ALY125" s="2"/>
      <c r="ALZ125" s="2"/>
      <c r="AMA125" s="2"/>
      <c r="AMB125" s="2"/>
      <c r="AMC125" s="2"/>
      <c r="AMD125" s="2"/>
      <c r="AME125" s="2"/>
      <c r="AMF125" s="2"/>
      <c r="AMG125" s="2"/>
      <c r="AMH125" s="2"/>
      <c r="AMI125" s="2"/>
      <c r="AMJ125" s="2"/>
    </row>
    <row r="126" spans="1:1024" ht="15.75" hidden="1" customHeight="1">
      <c r="A126" s="264"/>
      <c r="B126" s="265"/>
      <c r="C126" s="352"/>
      <c r="D126" s="352"/>
      <c r="E126" s="174"/>
    </row>
    <row r="127" spans="1:1024" ht="15.75" hidden="1" customHeight="1">
      <c r="A127" s="264"/>
      <c r="B127" s="265"/>
      <c r="C127" s="352"/>
      <c r="D127" s="352"/>
      <c r="E127" s="174"/>
    </row>
    <row r="128" spans="1:1024" ht="15" hidden="1" customHeight="1">
      <c r="A128" s="264"/>
      <c r="B128" s="265"/>
      <c r="C128" s="352"/>
      <c r="D128" s="352"/>
      <c r="E128" s="174"/>
    </row>
    <row r="129" spans="1:1024" ht="15.75" hidden="1" customHeight="1">
      <c r="A129" s="264"/>
      <c r="B129" s="265"/>
      <c r="C129" s="352"/>
      <c r="D129" s="352"/>
      <c r="E129" s="174"/>
    </row>
    <row r="130" spans="1:1024" ht="15" hidden="1" customHeight="1">
      <c r="A130" s="264"/>
      <c r="B130" s="265"/>
      <c r="C130" s="352"/>
      <c r="D130" s="352"/>
      <c r="E130" s="174"/>
    </row>
    <row r="131" spans="1:1024" ht="16.5" customHeight="1">
      <c r="A131" s="264" t="s">
        <v>473</v>
      </c>
      <c r="B131" s="186" t="s">
        <v>473</v>
      </c>
      <c r="C131" s="347" t="s">
        <v>474</v>
      </c>
      <c r="D131" s="347"/>
      <c r="E131" s="174">
        <f>SUM(E132:E133)</f>
        <v>45153431</v>
      </c>
    </row>
    <row r="132" spans="1:1024" ht="16.5" customHeight="1">
      <c r="A132" s="264" t="s">
        <v>473</v>
      </c>
      <c r="B132" s="186" t="s">
        <v>473</v>
      </c>
      <c r="C132" s="347" t="s">
        <v>475</v>
      </c>
      <c r="D132" s="347"/>
      <c r="E132" s="174">
        <f>SUM(E80,E88,E90,E101)</f>
        <v>45153431</v>
      </c>
      <c r="G132" s="111">
        <f>'Расходы '!E170+'Расходы '!E171-E132+'Расходы '!R168</f>
        <v>0</v>
      </c>
    </row>
    <row r="133" spans="1:1024" ht="16.5" customHeight="1">
      <c r="A133" s="264" t="s">
        <v>473</v>
      </c>
      <c r="B133" s="186" t="s">
        <v>473</v>
      </c>
      <c r="C133" s="347" t="s">
        <v>476</v>
      </c>
      <c r="D133" s="347"/>
      <c r="E133" s="174">
        <f>SUM(E116,E118,E120)</f>
        <v>0</v>
      </c>
      <c r="G133" s="111">
        <f>'Расходы '!K170+'Расходы '!K171-Субвенції!E133</f>
        <v>0</v>
      </c>
    </row>
    <row r="134" spans="1:1024" ht="0.75" customHeight="1">
      <c r="A134" s="251"/>
      <c r="B134" s="268"/>
      <c r="C134" s="268"/>
      <c r="D134" s="268"/>
      <c r="E134" s="190"/>
    </row>
    <row r="135" spans="1:1024" ht="87" hidden="1" customHeight="1">
      <c r="A135" s="189" t="s">
        <v>122</v>
      </c>
      <c r="B135" s="189"/>
      <c r="C135" s="189"/>
      <c r="D135" s="189"/>
      <c r="E135" s="189"/>
    </row>
    <row r="136" spans="1:1024" hidden="1">
      <c r="A136" s="251"/>
      <c r="B136" s="269" t="s">
        <v>122</v>
      </c>
      <c r="C136" s="269"/>
      <c r="D136" s="269"/>
      <c r="E136" s="190"/>
    </row>
    <row r="137" spans="1:1024" ht="134.25" hidden="1" customHeight="1">
      <c r="A137" s="190"/>
      <c r="B137" s="190"/>
      <c r="C137" s="190"/>
      <c r="D137" s="190"/>
      <c r="E137" s="190"/>
    </row>
    <row r="138" spans="1:1024" ht="15.75" hidden="1" customHeight="1">
      <c r="A138" s="190"/>
      <c r="B138" s="269" t="s">
        <v>120</v>
      </c>
      <c r="C138" s="269"/>
      <c r="D138" s="269"/>
      <c r="E138" s="190"/>
    </row>
    <row r="139" spans="1:1024" ht="88.5" hidden="1" customHeight="1">
      <c r="A139" s="251"/>
      <c r="B139" s="270" t="s">
        <v>150</v>
      </c>
      <c r="C139" s="270"/>
      <c r="D139" s="270"/>
      <c r="E139" s="190"/>
    </row>
    <row r="140" spans="1:1024" s="2" customFormat="1" hidden="1">
      <c r="A140" s="251"/>
      <c r="B140" s="268"/>
      <c r="C140" s="268"/>
      <c r="D140" s="268"/>
      <c r="E140" s="190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1"/>
      <c r="IN140" s="1"/>
      <c r="IO140" s="1"/>
      <c r="IP140" s="1"/>
      <c r="IQ140" s="1"/>
      <c r="IR140" s="1"/>
      <c r="IS140" s="1"/>
      <c r="IT140" s="1"/>
      <c r="IU140" s="1"/>
      <c r="IV140" s="1"/>
      <c r="IW140" s="1"/>
      <c r="IX140" s="1"/>
      <c r="IY140" s="1"/>
      <c r="IZ140" s="1"/>
      <c r="JA140" s="1"/>
      <c r="JB140" s="1"/>
      <c r="JC140" s="1"/>
      <c r="JD140" s="1"/>
      <c r="JE140" s="1"/>
      <c r="JF140" s="1"/>
      <c r="JG140" s="1"/>
      <c r="JH140" s="1"/>
      <c r="JI140" s="1"/>
      <c r="JJ140" s="1"/>
      <c r="JK140" s="1"/>
      <c r="JL140" s="1"/>
      <c r="JM140" s="1"/>
      <c r="JN140" s="1"/>
      <c r="JO140" s="1"/>
      <c r="JP140" s="1"/>
      <c r="JQ140" s="1"/>
      <c r="JR140" s="1"/>
      <c r="JS140" s="1"/>
      <c r="JT140" s="1"/>
      <c r="JU140" s="1"/>
      <c r="JV140" s="1"/>
      <c r="JW140" s="1"/>
      <c r="JX140" s="1"/>
      <c r="JY140" s="1"/>
      <c r="JZ140" s="1"/>
      <c r="KA140" s="1"/>
      <c r="KB140" s="1"/>
      <c r="KC140" s="1"/>
      <c r="KD140" s="1"/>
      <c r="KE140" s="1"/>
      <c r="KF140" s="1"/>
      <c r="KG140" s="1"/>
      <c r="KH140" s="1"/>
      <c r="KI140" s="1"/>
      <c r="KJ140" s="1"/>
      <c r="KK140" s="1"/>
      <c r="KL140" s="1"/>
      <c r="KM140" s="1"/>
      <c r="KN140" s="1"/>
      <c r="KO140" s="1"/>
      <c r="KP140" s="1"/>
      <c r="KQ140" s="1"/>
      <c r="KR140" s="1"/>
      <c r="KS140" s="1"/>
      <c r="KT140" s="1"/>
      <c r="KU140" s="1"/>
      <c r="KV140" s="1"/>
      <c r="KW140" s="1"/>
      <c r="KX140" s="1"/>
      <c r="KY140" s="1"/>
      <c r="KZ140" s="1"/>
      <c r="LA140" s="1"/>
      <c r="LB140" s="1"/>
      <c r="LC140" s="1"/>
      <c r="LD140" s="1"/>
      <c r="LE140" s="1"/>
      <c r="LF140" s="1"/>
      <c r="LG140" s="1"/>
      <c r="LH140" s="1"/>
      <c r="LI140" s="1"/>
      <c r="LJ140" s="1"/>
      <c r="LK140" s="1"/>
      <c r="LL140" s="1"/>
      <c r="LM140" s="1"/>
      <c r="LN140" s="1"/>
      <c r="LO140" s="1"/>
      <c r="LP140" s="1"/>
      <c r="LQ140" s="1"/>
      <c r="LR140" s="1"/>
      <c r="LS140" s="1"/>
      <c r="LT140" s="1"/>
      <c r="LU140" s="1"/>
      <c r="LV140" s="1"/>
      <c r="LW140" s="1"/>
      <c r="LX140" s="1"/>
      <c r="LY140" s="1"/>
      <c r="LZ140" s="1"/>
      <c r="MA140" s="1"/>
      <c r="MB140" s="1"/>
      <c r="MC140" s="1"/>
      <c r="MD140" s="1"/>
      <c r="ME140" s="1"/>
      <c r="MF140" s="1"/>
      <c r="MG140" s="1"/>
      <c r="MH140" s="1"/>
      <c r="MI140" s="1"/>
      <c r="MJ140" s="1"/>
      <c r="MK140" s="1"/>
      <c r="ML140" s="1"/>
      <c r="MM140" s="1"/>
      <c r="MN140" s="1"/>
      <c r="MO140" s="1"/>
      <c r="MP140" s="1"/>
      <c r="MQ140" s="1"/>
      <c r="MR140" s="1"/>
      <c r="MS140" s="1"/>
      <c r="MT140" s="1"/>
      <c r="MU140" s="1"/>
      <c r="MV140" s="1"/>
      <c r="MW140" s="1"/>
      <c r="MX140" s="1"/>
      <c r="MY140" s="1"/>
      <c r="MZ140" s="1"/>
      <c r="NA140" s="1"/>
      <c r="NB140" s="1"/>
      <c r="NC140" s="1"/>
      <c r="ND140" s="1"/>
      <c r="NE140" s="1"/>
      <c r="NF140" s="1"/>
      <c r="NG140" s="1"/>
      <c r="NH140" s="1"/>
      <c r="NI140" s="1"/>
      <c r="NJ140" s="1"/>
      <c r="NK140" s="1"/>
      <c r="NL140" s="1"/>
      <c r="NM140" s="1"/>
      <c r="NN140" s="1"/>
      <c r="NO140" s="1"/>
      <c r="NP140" s="1"/>
      <c r="NQ140" s="1"/>
      <c r="NR140" s="1"/>
      <c r="NS140" s="1"/>
      <c r="NT140" s="1"/>
      <c r="NU140" s="1"/>
      <c r="NV140" s="1"/>
      <c r="NW140" s="1"/>
      <c r="NX140" s="1"/>
      <c r="NY140" s="1"/>
      <c r="NZ140" s="1"/>
      <c r="OA140" s="1"/>
      <c r="OB140" s="1"/>
      <c r="OC140" s="1"/>
      <c r="OD140" s="1"/>
      <c r="OE140" s="1"/>
      <c r="OF140" s="1"/>
      <c r="OG140" s="1"/>
      <c r="OH140" s="1"/>
      <c r="OI140" s="1"/>
      <c r="OJ140" s="1"/>
      <c r="OK140" s="1"/>
      <c r="OL140" s="1"/>
      <c r="OM140" s="1"/>
      <c r="ON140" s="1"/>
      <c r="OO140" s="1"/>
      <c r="OP140" s="1"/>
      <c r="OQ140" s="1"/>
      <c r="OR140" s="1"/>
      <c r="OS140" s="1"/>
      <c r="OT140" s="1"/>
      <c r="OU140" s="1"/>
      <c r="OV140" s="1"/>
      <c r="OW140" s="1"/>
      <c r="OX140" s="1"/>
      <c r="OY140" s="1"/>
      <c r="OZ140" s="1"/>
      <c r="PA140" s="1"/>
      <c r="PB140" s="1"/>
      <c r="PC140" s="1"/>
      <c r="PD140" s="1"/>
      <c r="PE140" s="1"/>
      <c r="PF140" s="1"/>
      <c r="PG140" s="1"/>
      <c r="PH140" s="1"/>
      <c r="PI140" s="1"/>
      <c r="PJ140" s="1"/>
      <c r="PK140" s="1"/>
      <c r="PL140" s="1"/>
      <c r="PM140" s="1"/>
      <c r="PN140" s="1"/>
      <c r="PO140" s="1"/>
      <c r="PP140" s="1"/>
      <c r="PQ140" s="1"/>
      <c r="PR140" s="1"/>
      <c r="PS140" s="1"/>
      <c r="PT140" s="1"/>
      <c r="PU140" s="1"/>
      <c r="PV140" s="1"/>
      <c r="PW140" s="1"/>
      <c r="PX140" s="1"/>
      <c r="PY140" s="1"/>
      <c r="PZ140" s="1"/>
      <c r="QA140" s="1"/>
      <c r="QB140" s="1"/>
      <c r="QC140" s="1"/>
      <c r="QD140" s="1"/>
      <c r="QE140" s="1"/>
      <c r="QF140" s="1"/>
      <c r="QG140" s="1"/>
      <c r="QH140" s="1"/>
      <c r="QI140" s="1"/>
      <c r="QJ140" s="1"/>
      <c r="QK140" s="1"/>
      <c r="QL140" s="1"/>
      <c r="QM140" s="1"/>
      <c r="QN140" s="1"/>
      <c r="QO140" s="1"/>
      <c r="QP140" s="1"/>
      <c r="QQ140" s="1"/>
      <c r="QR140" s="1"/>
      <c r="QS140" s="1"/>
      <c r="QT140" s="1"/>
      <c r="QU140" s="1"/>
      <c r="QV140" s="1"/>
      <c r="QW140" s="1"/>
      <c r="QX140" s="1"/>
      <c r="QY140" s="1"/>
      <c r="QZ140" s="1"/>
      <c r="RA140" s="1"/>
      <c r="RB140" s="1"/>
      <c r="RC140" s="1"/>
      <c r="RD140" s="1"/>
      <c r="RE140" s="1"/>
      <c r="RF140" s="1"/>
      <c r="RG140" s="1"/>
      <c r="RH140" s="1"/>
      <c r="RI140" s="1"/>
      <c r="RJ140" s="1"/>
      <c r="RK140" s="1"/>
      <c r="RL140" s="1"/>
      <c r="RM140" s="1"/>
      <c r="RN140" s="1"/>
      <c r="RO140" s="1"/>
      <c r="RP140" s="1"/>
      <c r="RQ140" s="1"/>
      <c r="RR140" s="1"/>
      <c r="RS140" s="1"/>
      <c r="RT140" s="1"/>
      <c r="RU140" s="1"/>
      <c r="RV140" s="1"/>
      <c r="RW140" s="1"/>
      <c r="RX140" s="1"/>
      <c r="RY140" s="1"/>
      <c r="RZ140" s="1"/>
      <c r="SA140" s="1"/>
      <c r="SB140" s="1"/>
      <c r="SC140" s="1"/>
      <c r="SD140" s="1"/>
      <c r="SE140" s="1"/>
      <c r="SF140" s="1"/>
      <c r="SG140" s="1"/>
      <c r="SH140" s="1"/>
      <c r="SI140" s="1"/>
      <c r="SJ140" s="1"/>
      <c r="SK140" s="1"/>
      <c r="SL140" s="1"/>
      <c r="SM140" s="1"/>
      <c r="SN140" s="1"/>
      <c r="SO140" s="1"/>
      <c r="SP140" s="1"/>
      <c r="SQ140" s="1"/>
      <c r="SR140" s="1"/>
      <c r="SS140" s="1"/>
      <c r="ST140" s="1"/>
      <c r="SU140" s="1"/>
      <c r="SV140" s="1"/>
      <c r="SW140" s="1"/>
      <c r="SX140" s="1"/>
      <c r="SY140" s="1"/>
      <c r="SZ140" s="1"/>
      <c r="TA140" s="1"/>
      <c r="TB140" s="1"/>
      <c r="TC140" s="1"/>
      <c r="TD140" s="1"/>
      <c r="TE140" s="1"/>
      <c r="TF140" s="1"/>
      <c r="TG140" s="1"/>
      <c r="TH140" s="1"/>
      <c r="TI140" s="1"/>
      <c r="TJ140" s="1"/>
      <c r="TK140" s="1"/>
      <c r="TL140" s="1"/>
      <c r="TM140" s="1"/>
      <c r="TN140" s="1"/>
      <c r="TO140" s="1"/>
      <c r="TP140" s="1"/>
      <c r="TQ140" s="1"/>
      <c r="TR140" s="1"/>
      <c r="TS140" s="1"/>
      <c r="TT140" s="1"/>
      <c r="TU140" s="1"/>
      <c r="TV140" s="1"/>
      <c r="TW140" s="1"/>
      <c r="TX140" s="1"/>
      <c r="TY140" s="1"/>
      <c r="TZ140" s="1"/>
      <c r="UA140" s="1"/>
      <c r="UB140" s="1"/>
      <c r="UC140" s="1"/>
      <c r="UD140" s="1"/>
      <c r="UE140" s="1"/>
      <c r="UF140" s="1"/>
      <c r="UG140" s="1"/>
      <c r="UH140" s="1"/>
      <c r="UI140" s="1"/>
      <c r="UJ140" s="1"/>
      <c r="UK140" s="1"/>
      <c r="UL140" s="1"/>
      <c r="UM140" s="1"/>
      <c r="UN140" s="1"/>
      <c r="UO140" s="1"/>
      <c r="UP140" s="1"/>
      <c r="UQ140" s="1"/>
      <c r="UR140" s="1"/>
      <c r="US140" s="1"/>
      <c r="UT140" s="1"/>
      <c r="UU140" s="1"/>
      <c r="UV140" s="1"/>
      <c r="UW140" s="1"/>
      <c r="UX140" s="1"/>
      <c r="UY140" s="1"/>
      <c r="UZ140" s="1"/>
      <c r="VA140" s="1"/>
      <c r="VB140" s="1"/>
      <c r="VC140" s="1"/>
      <c r="VD140" s="1"/>
      <c r="VE140" s="1"/>
      <c r="VF140" s="1"/>
      <c r="VG140" s="1"/>
      <c r="VH140" s="1"/>
      <c r="VI140" s="1"/>
      <c r="VJ140" s="1"/>
      <c r="VK140" s="1"/>
      <c r="VL140" s="1"/>
      <c r="VM140" s="1"/>
      <c r="VN140" s="1"/>
      <c r="VO140" s="1"/>
      <c r="VP140" s="1"/>
      <c r="VQ140" s="1"/>
      <c r="VR140" s="1"/>
      <c r="VS140" s="1"/>
      <c r="VT140" s="1"/>
      <c r="VU140" s="1"/>
      <c r="VV140" s="1"/>
      <c r="VW140" s="1"/>
      <c r="VX140" s="1"/>
      <c r="VY140" s="1"/>
      <c r="VZ140" s="1"/>
      <c r="WA140" s="1"/>
      <c r="WB140" s="1"/>
      <c r="WC140" s="1"/>
      <c r="WD140" s="1"/>
      <c r="WE140" s="1"/>
      <c r="WF140" s="1"/>
      <c r="WG140" s="1"/>
      <c r="WH140" s="1"/>
      <c r="WI140" s="1"/>
      <c r="WJ140" s="1"/>
      <c r="WK140" s="1"/>
      <c r="WL140" s="1"/>
      <c r="WM140" s="1"/>
      <c r="WN140" s="1"/>
      <c r="WO140" s="1"/>
      <c r="WP140" s="1"/>
      <c r="WQ140" s="1"/>
      <c r="WR140" s="1"/>
      <c r="WS140" s="1"/>
      <c r="WT140" s="1"/>
      <c r="WU140" s="1"/>
      <c r="WV140" s="1"/>
      <c r="WW140" s="1"/>
      <c r="WX140" s="1"/>
      <c r="WY140" s="1"/>
      <c r="WZ140" s="1"/>
      <c r="XA140" s="1"/>
      <c r="XB140" s="1"/>
      <c r="XC140" s="1"/>
      <c r="XD140" s="1"/>
      <c r="XE140" s="1"/>
      <c r="XF140" s="1"/>
      <c r="XG140" s="1"/>
      <c r="XH140" s="1"/>
      <c r="XI140" s="1"/>
      <c r="XJ140" s="1"/>
      <c r="XK140" s="1"/>
      <c r="XL140" s="1"/>
      <c r="XM140" s="1"/>
      <c r="XN140" s="1"/>
      <c r="XO140" s="1"/>
      <c r="XP140" s="1"/>
      <c r="XQ140" s="1"/>
      <c r="XR140" s="1"/>
      <c r="XS140" s="1"/>
      <c r="XT140" s="1"/>
      <c r="XU140" s="1"/>
      <c r="XV140" s="1"/>
      <c r="XW140" s="1"/>
      <c r="XX140" s="1"/>
      <c r="XY140" s="1"/>
      <c r="XZ140" s="1"/>
      <c r="YA140" s="1"/>
      <c r="YB140" s="1"/>
      <c r="YC140" s="1"/>
      <c r="YD140" s="1"/>
      <c r="YE140" s="1"/>
      <c r="YF140" s="1"/>
      <c r="YG140" s="1"/>
      <c r="YH140" s="1"/>
      <c r="YI140" s="1"/>
      <c r="YJ140" s="1"/>
      <c r="YK140" s="1"/>
      <c r="YL140" s="1"/>
      <c r="YM140" s="1"/>
      <c r="YN140" s="1"/>
      <c r="YO140" s="1"/>
      <c r="YP140" s="1"/>
      <c r="YQ140" s="1"/>
      <c r="YR140" s="1"/>
      <c r="YS140" s="1"/>
      <c r="YT140" s="1"/>
      <c r="YU140" s="1"/>
      <c r="YV140" s="1"/>
      <c r="YW140" s="1"/>
      <c r="YX140" s="1"/>
      <c r="YY140" s="1"/>
      <c r="YZ140" s="1"/>
      <c r="ZA140" s="1"/>
      <c r="ZB140" s="1"/>
      <c r="ZC140" s="1"/>
      <c r="ZD140" s="1"/>
      <c r="ZE140" s="1"/>
      <c r="ZF140" s="1"/>
      <c r="ZG140" s="1"/>
      <c r="ZH140" s="1"/>
      <c r="ZI140" s="1"/>
      <c r="ZJ140" s="1"/>
      <c r="ZK140" s="1"/>
      <c r="ZL140" s="1"/>
      <c r="ZM140" s="1"/>
      <c r="ZN140" s="1"/>
      <c r="ZO140" s="1"/>
      <c r="ZP140" s="1"/>
      <c r="ZQ140" s="1"/>
      <c r="ZR140" s="1"/>
      <c r="ZS140" s="1"/>
      <c r="ZT140" s="1"/>
      <c r="ZU140" s="1"/>
      <c r="ZV140" s="1"/>
      <c r="ZW140" s="1"/>
      <c r="ZX140" s="1"/>
      <c r="ZY140" s="1"/>
      <c r="ZZ140" s="1"/>
      <c r="AAA140" s="1"/>
      <c r="AAB140" s="1"/>
      <c r="AAC140" s="1"/>
      <c r="AAD140" s="1"/>
      <c r="AAE140" s="1"/>
      <c r="AAF140" s="1"/>
      <c r="AAG140" s="1"/>
      <c r="AAH140" s="1"/>
      <c r="AAI140" s="1"/>
      <c r="AAJ140" s="1"/>
      <c r="AAK140" s="1"/>
      <c r="AAL140" s="1"/>
      <c r="AAM140" s="1"/>
      <c r="AAN140" s="1"/>
      <c r="AAO140" s="1"/>
      <c r="AAP140" s="1"/>
      <c r="AAQ140" s="1"/>
      <c r="AAR140" s="1"/>
      <c r="AAS140" s="1"/>
      <c r="AAT140" s="1"/>
      <c r="AAU140" s="1"/>
      <c r="AAV140" s="1"/>
      <c r="AAW140" s="1"/>
      <c r="AAX140" s="1"/>
      <c r="AAY140" s="1"/>
      <c r="AAZ140" s="1"/>
      <c r="ABA140" s="1"/>
      <c r="ABB140" s="1"/>
      <c r="ABC140" s="1"/>
      <c r="ABD140" s="1"/>
      <c r="ABE140" s="1"/>
      <c r="ABF140" s="1"/>
      <c r="ABG140" s="1"/>
      <c r="ABH140" s="1"/>
      <c r="ABI140" s="1"/>
      <c r="ABJ140" s="1"/>
      <c r="ABK140" s="1"/>
      <c r="ABL140" s="1"/>
      <c r="ABM140" s="1"/>
      <c r="ABN140" s="1"/>
      <c r="ABO140" s="1"/>
      <c r="ABP140" s="1"/>
      <c r="ABQ140" s="1"/>
      <c r="ABR140" s="1"/>
      <c r="ABS140" s="1"/>
      <c r="ABT140" s="1"/>
      <c r="ABU140" s="1"/>
      <c r="ABV140" s="1"/>
      <c r="ABW140" s="1"/>
      <c r="ABX140" s="1"/>
      <c r="ABY140" s="1"/>
      <c r="ABZ140" s="1"/>
      <c r="ACA140" s="1"/>
      <c r="ACB140" s="1"/>
      <c r="ACC140" s="1"/>
      <c r="ACD140" s="1"/>
      <c r="ACE140" s="1"/>
      <c r="ACF140" s="1"/>
      <c r="ACG140" s="1"/>
      <c r="ACH140" s="1"/>
      <c r="ACI140" s="1"/>
      <c r="ACJ140" s="1"/>
      <c r="ACK140" s="1"/>
      <c r="ACL140" s="1"/>
      <c r="ACM140" s="1"/>
      <c r="ACN140" s="1"/>
      <c r="ACO140" s="1"/>
      <c r="ACP140" s="1"/>
      <c r="ACQ140" s="1"/>
      <c r="ACR140" s="1"/>
      <c r="ACS140" s="1"/>
      <c r="ACT140" s="1"/>
      <c r="ACU140" s="1"/>
      <c r="ACV140" s="1"/>
      <c r="ACW140" s="1"/>
      <c r="ACX140" s="1"/>
      <c r="ACY140" s="1"/>
      <c r="ACZ140" s="1"/>
      <c r="ADA140" s="1"/>
      <c r="ADB140" s="1"/>
      <c r="ADC140" s="1"/>
      <c r="ADD140" s="1"/>
      <c r="ADE140" s="1"/>
      <c r="ADF140" s="1"/>
      <c r="ADG140" s="1"/>
      <c r="ADH140" s="1"/>
      <c r="ADI140" s="1"/>
      <c r="ADJ140" s="1"/>
      <c r="ADK140" s="1"/>
      <c r="ADL140" s="1"/>
      <c r="ADM140" s="1"/>
      <c r="ADN140" s="1"/>
      <c r="ADO140" s="1"/>
      <c r="ADP140" s="1"/>
      <c r="ADQ140" s="1"/>
      <c r="ADR140" s="1"/>
      <c r="ADS140" s="1"/>
      <c r="ADT140" s="1"/>
      <c r="ADU140" s="1"/>
      <c r="ADV140" s="1"/>
      <c r="ADW140" s="1"/>
      <c r="ADX140" s="1"/>
      <c r="ADY140" s="1"/>
      <c r="ADZ140" s="1"/>
      <c r="AEA140" s="1"/>
      <c r="AEB140" s="1"/>
      <c r="AEC140" s="1"/>
      <c r="AED140" s="1"/>
      <c r="AEE140" s="1"/>
      <c r="AEF140" s="1"/>
      <c r="AEG140" s="1"/>
      <c r="AEH140" s="1"/>
      <c r="AEI140" s="1"/>
      <c r="AEJ140" s="1"/>
      <c r="AEK140" s="1"/>
      <c r="AEL140" s="1"/>
      <c r="AEM140" s="1"/>
      <c r="AEN140" s="1"/>
      <c r="AEO140" s="1"/>
      <c r="AEP140" s="1"/>
      <c r="AEQ140" s="1"/>
      <c r="AER140" s="1"/>
      <c r="AES140" s="1"/>
      <c r="AET140" s="1"/>
      <c r="AEU140" s="1"/>
      <c r="AEV140" s="1"/>
      <c r="AEW140" s="1"/>
      <c r="AEX140" s="1"/>
      <c r="AEY140" s="1"/>
      <c r="AEZ140" s="1"/>
      <c r="AFA140" s="1"/>
      <c r="AFB140" s="1"/>
      <c r="AFC140" s="1"/>
      <c r="AFD140" s="1"/>
      <c r="AFE140" s="1"/>
      <c r="AFF140" s="1"/>
      <c r="AFG140" s="1"/>
      <c r="AFH140" s="1"/>
      <c r="AFI140" s="1"/>
      <c r="AFJ140" s="1"/>
      <c r="AFK140" s="1"/>
      <c r="AFL140" s="1"/>
      <c r="AFM140" s="1"/>
      <c r="AFN140" s="1"/>
      <c r="AFO140" s="1"/>
      <c r="AFP140" s="1"/>
      <c r="AFQ140" s="1"/>
      <c r="AFR140" s="1"/>
      <c r="AFS140" s="1"/>
      <c r="AFT140" s="1"/>
      <c r="AFU140" s="1"/>
      <c r="AFV140" s="1"/>
      <c r="AFW140" s="1"/>
      <c r="AFX140" s="1"/>
      <c r="AFY140" s="1"/>
      <c r="AFZ140" s="1"/>
      <c r="AGA140" s="1"/>
      <c r="AGB140" s="1"/>
      <c r="AGC140" s="1"/>
      <c r="AGD140" s="1"/>
      <c r="AGE140" s="1"/>
      <c r="AGF140" s="1"/>
      <c r="AGG140" s="1"/>
      <c r="AGH140" s="1"/>
      <c r="AGI140" s="1"/>
      <c r="AGJ140" s="1"/>
      <c r="AGK140" s="1"/>
      <c r="AGL140" s="1"/>
      <c r="AGM140" s="1"/>
      <c r="AGN140" s="1"/>
      <c r="AGO140" s="1"/>
      <c r="AGP140" s="1"/>
      <c r="AGQ140" s="1"/>
      <c r="AGR140" s="1"/>
      <c r="AGS140" s="1"/>
      <c r="AGT140" s="1"/>
      <c r="AGU140" s="1"/>
      <c r="AGV140" s="1"/>
      <c r="AGW140" s="1"/>
      <c r="AGX140" s="1"/>
      <c r="AGY140" s="1"/>
      <c r="AGZ140" s="1"/>
      <c r="AHA140" s="1"/>
      <c r="AHB140" s="1"/>
      <c r="AHC140" s="1"/>
      <c r="AHD140" s="1"/>
      <c r="AHE140" s="1"/>
      <c r="AHF140" s="1"/>
      <c r="AHG140" s="1"/>
      <c r="AHH140" s="1"/>
      <c r="AHI140" s="1"/>
      <c r="AHJ140" s="1"/>
      <c r="AHK140" s="1"/>
      <c r="AHL140" s="1"/>
      <c r="AHM140" s="1"/>
      <c r="AHN140" s="1"/>
      <c r="AHO140" s="1"/>
      <c r="AHP140" s="1"/>
      <c r="AHQ140" s="1"/>
      <c r="AHR140" s="1"/>
      <c r="AHS140" s="1"/>
      <c r="AHT140" s="1"/>
      <c r="AHU140" s="1"/>
      <c r="AHV140" s="1"/>
      <c r="AHW140" s="1"/>
      <c r="AHX140" s="1"/>
      <c r="AHY140" s="1"/>
      <c r="AHZ140" s="1"/>
      <c r="AIA140" s="1"/>
      <c r="AIB140" s="1"/>
      <c r="AIC140" s="1"/>
      <c r="AID140" s="1"/>
      <c r="AIE140" s="1"/>
      <c r="AIF140" s="1"/>
      <c r="AIG140" s="1"/>
      <c r="AIH140" s="1"/>
      <c r="AII140" s="1"/>
      <c r="AIJ140" s="1"/>
      <c r="AIK140" s="1"/>
      <c r="AIL140" s="1"/>
      <c r="AIM140" s="1"/>
      <c r="AIN140" s="1"/>
      <c r="AIO140" s="1"/>
      <c r="AIP140" s="1"/>
      <c r="AIQ140" s="1"/>
      <c r="AIR140" s="1"/>
      <c r="AIS140" s="1"/>
      <c r="AIT140" s="1"/>
      <c r="AIU140" s="1"/>
      <c r="AIV140" s="1"/>
      <c r="AIW140" s="1"/>
      <c r="AIX140" s="1"/>
      <c r="AIY140" s="1"/>
      <c r="AIZ140" s="1"/>
      <c r="AJA140" s="1"/>
      <c r="AJB140" s="1"/>
      <c r="AJC140" s="1"/>
      <c r="AJD140" s="1"/>
      <c r="AJE140" s="1"/>
      <c r="AJF140" s="1"/>
      <c r="AJG140" s="1"/>
      <c r="AJH140" s="1"/>
      <c r="AJI140" s="1"/>
      <c r="AJJ140" s="1"/>
      <c r="AJK140" s="1"/>
      <c r="AJL140" s="1"/>
      <c r="AJM140" s="1"/>
      <c r="AJN140" s="1"/>
      <c r="AJO140" s="1"/>
      <c r="AJP140" s="1"/>
      <c r="AJQ140" s="1"/>
      <c r="AJR140" s="1"/>
      <c r="AJS140" s="1"/>
      <c r="AJT140" s="1"/>
      <c r="AJU140" s="1"/>
      <c r="AJV140" s="1"/>
      <c r="AJW140" s="1"/>
      <c r="AJX140" s="1"/>
      <c r="AJY140" s="1"/>
      <c r="AJZ140" s="1"/>
      <c r="AKA140" s="1"/>
      <c r="AKB140" s="1"/>
      <c r="AKC140" s="1"/>
      <c r="AKD140" s="1"/>
      <c r="AKE140" s="1"/>
      <c r="AKF140" s="1"/>
      <c r="AKG140" s="1"/>
      <c r="AKH140" s="1"/>
      <c r="AKI140" s="1"/>
      <c r="AKJ140" s="1"/>
      <c r="AKK140" s="1"/>
      <c r="AKL140" s="1"/>
      <c r="AKM140" s="1"/>
      <c r="AKN140" s="1"/>
      <c r="AKO140" s="1"/>
      <c r="AKP140" s="1"/>
      <c r="AKQ140" s="1"/>
      <c r="AKR140" s="1"/>
      <c r="AKS140" s="1"/>
      <c r="AKT140" s="1"/>
      <c r="AKU140" s="1"/>
      <c r="AKV140" s="1"/>
      <c r="AKW140" s="1"/>
      <c r="AKX140" s="1"/>
      <c r="AKY140" s="1"/>
      <c r="AKZ140" s="1"/>
      <c r="ALA140" s="1"/>
      <c r="ALB140" s="1"/>
      <c r="ALC140" s="1"/>
      <c r="ALD140" s="1"/>
      <c r="ALE140" s="1"/>
      <c r="ALF140" s="1"/>
      <c r="ALG140" s="1"/>
      <c r="ALH140" s="1"/>
      <c r="ALI140" s="1"/>
      <c r="ALJ140" s="1"/>
      <c r="ALK140" s="1"/>
      <c r="ALL140" s="1"/>
      <c r="ALM140" s="1"/>
      <c r="ALN140" s="1"/>
      <c r="ALO140" s="1"/>
      <c r="ALP140" s="1"/>
      <c r="ALQ140" s="1"/>
      <c r="ALR140" s="1"/>
      <c r="ALS140" s="1"/>
      <c r="ALT140" s="1"/>
      <c r="ALU140" s="1"/>
      <c r="ALV140" s="1"/>
      <c r="ALW140" s="1"/>
      <c r="ALX140" s="1"/>
      <c r="ALY140" s="1"/>
      <c r="ALZ140" s="1"/>
      <c r="AMA140" s="1"/>
      <c r="AMB140" s="1"/>
      <c r="AMC140" s="1"/>
      <c r="AMD140" s="1"/>
      <c r="AME140" s="1"/>
      <c r="AMF140" s="1"/>
      <c r="AMG140" s="1"/>
      <c r="AMH140" s="1"/>
      <c r="AMI140" s="1"/>
      <c r="AMJ140" s="1"/>
    </row>
    <row r="141" spans="1:1024" s="1" customFormat="1" hidden="1">
      <c r="A141" s="251"/>
      <c r="B141" s="268"/>
      <c r="C141" s="268"/>
      <c r="D141" s="268"/>
      <c r="E141" s="190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</row>
    <row r="142" spans="1:1024" s="1" customFormat="1" hidden="1">
      <c r="A142" s="356" t="s">
        <v>128</v>
      </c>
      <c r="B142" s="356"/>
      <c r="C142" s="251"/>
      <c r="D142" s="190"/>
      <c r="E142" s="271" t="s">
        <v>127</v>
      </c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</row>
    <row r="143" spans="1:1024" s="1" customFormat="1" hidden="1">
      <c r="A143" s="251"/>
      <c r="B143" s="268"/>
      <c r="C143" s="268"/>
      <c r="D143" s="268"/>
      <c r="E143" s="190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</row>
    <row r="144" spans="1:1024" s="1" customFormat="1" ht="30.75" customHeight="1">
      <c r="A144" s="251"/>
      <c r="B144" s="268"/>
      <c r="C144" s="268"/>
      <c r="D144" s="268"/>
      <c r="E144" s="190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</row>
    <row r="145" spans="1:98" s="1" customFormat="1" ht="50.25" customHeight="1">
      <c r="A145" s="321" t="s">
        <v>693</v>
      </c>
      <c r="B145" s="321"/>
      <c r="C145" s="32"/>
      <c r="D145" s="1" t="s">
        <v>694</v>
      </c>
      <c r="F145" s="298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</row>
    <row r="146" spans="1:98" s="1" customFormat="1" hidden="1">
      <c r="A146" s="251"/>
      <c r="B146" s="268"/>
      <c r="C146" s="268"/>
      <c r="D146" s="268"/>
      <c r="E146" s="190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</row>
    <row r="147" spans="1:98" s="1" customFormat="1" hidden="1">
      <c r="A147" s="251"/>
      <c r="B147" s="268"/>
      <c r="C147" s="268"/>
      <c r="D147" s="268"/>
      <c r="E147" s="190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</row>
    <row r="148" spans="1:98" s="1" customFormat="1" ht="33.75" customHeight="1">
      <c r="A148" s="251"/>
      <c r="B148" s="268"/>
      <c r="C148" s="268"/>
      <c r="D148" s="268"/>
      <c r="E148" s="190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</row>
    <row r="149" spans="1:98" s="1" customFormat="1">
      <c r="A149" s="251"/>
      <c r="B149" s="268"/>
      <c r="C149" s="268"/>
      <c r="D149" s="268"/>
      <c r="E149" s="190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</row>
    <row r="150" spans="1:98" s="1" customFormat="1">
      <c r="A150" s="251"/>
      <c r="B150" s="268"/>
      <c r="C150" s="268"/>
      <c r="D150" s="268"/>
      <c r="E150" s="190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</row>
    <row r="151" spans="1:98" s="1" customFormat="1">
      <c r="A151" s="251"/>
      <c r="B151" s="268"/>
      <c r="C151" s="268"/>
      <c r="D151" s="268"/>
      <c r="E151" s="190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</row>
    <row r="152" spans="1:98" s="1" customFormat="1">
      <c r="A152" s="251"/>
      <c r="B152" s="268"/>
      <c r="C152" s="268"/>
      <c r="D152" s="268"/>
      <c r="E152" s="190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</row>
    <row r="153" spans="1:98" s="1" customFormat="1">
      <c r="A153" s="251"/>
      <c r="B153" s="268"/>
      <c r="C153" s="268"/>
      <c r="D153" s="268"/>
      <c r="E153" s="190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</row>
    <row r="154" spans="1:98" s="1" customFormat="1">
      <c r="A154" s="251"/>
      <c r="B154" s="268"/>
      <c r="C154" s="268"/>
      <c r="D154" s="268"/>
      <c r="E154" s="190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</row>
    <row r="155" spans="1:98" s="1" customFormat="1">
      <c r="A155" s="251"/>
      <c r="B155" s="268"/>
      <c r="C155" s="268"/>
      <c r="D155" s="268"/>
      <c r="E155" s="190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</row>
    <row r="156" spans="1:98" s="1" customFormat="1">
      <c r="A156" s="251"/>
      <c r="B156" s="268"/>
      <c r="C156" s="268"/>
      <c r="D156" s="268"/>
      <c r="E156" s="190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</row>
    <row r="157" spans="1:98" s="1" customFormat="1">
      <c r="A157" s="251"/>
      <c r="B157" s="268"/>
      <c r="C157" s="268"/>
      <c r="D157" s="268"/>
      <c r="E157" s="190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</row>
    <row r="158" spans="1:98" s="1" customFormat="1">
      <c r="A158" s="251"/>
      <c r="B158" s="268"/>
      <c r="C158" s="268"/>
      <c r="D158" s="268"/>
      <c r="E158" s="190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</row>
    <row r="159" spans="1:98" s="1" customFormat="1">
      <c r="A159" s="251"/>
      <c r="B159" s="268"/>
      <c r="C159" s="268"/>
      <c r="D159" s="268"/>
      <c r="E159" s="190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</row>
    <row r="160" spans="1:98" s="1" customFormat="1">
      <c r="A160" s="251"/>
      <c r="B160" s="268"/>
      <c r="C160" s="268"/>
      <c r="D160" s="268"/>
      <c r="E160" s="190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</row>
    <row r="161" spans="1:98" s="1" customFormat="1">
      <c r="A161" s="251"/>
      <c r="B161" s="268"/>
      <c r="C161" s="268"/>
      <c r="D161" s="268"/>
      <c r="E161" s="190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</row>
    <row r="162" spans="1:98" s="1" customFormat="1">
      <c r="A162" s="251"/>
      <c r="B162" s="268"/>
      <c r="C162" s="268"/>
      <c r="D162" s="268"/>
      <c r="E162" s="190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</row>
    <row r="163" spans="1:98" s="1" customFormat="1">
      <c r="A163" s="251"/>
      <c r="B163" s="268"/>
      <c r="C163" s="268"/>
      <c r="D163" s="268"/>
      <c r="E163" s="190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</row>
    <row r="164" spans="1:98" s="1" customFormat="1">
      <c r="A164" s="251"/>
      <c r="B164" s="268"/>
      <c r="C164" s="268"/>
      <c r="D164" s="268"/>
      <c r="E164" s="190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</row>
    <row r="165" spans="1:98" s="1" customFormat="1">
      <c r="A165" s="251"/>
      <c r="B165" s="268"/>
      <c r="C165" s="268"/>
      <c r="D165" s="268"/>
      <c r="E165" s="190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</row>
    <row r="166" spans="1:98" s="1" customFormat="1">
      <c r="A166" s="251"/>
      <c r="B166" s="268"/>
      <c r="C166" s="268"/>
      <c r="D166" s="268"/>
      <c r="E166" s="190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</row>
    <row r="167" spans="1:98" s="1" customFormat="1">
      <c r="A167" s="251"/>
      <c r="B167" s="268"/>
      <c r="C167" s="268"/>
      <c r="D167" s="268"/>
      <c r="E167" s="190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</row>
    <row r="168" spans="1:98" s="1" customFormat="1">
      <c r="A168" s="251"/>
      <c r="B168" s="268"/>
      <c r="C168" s="268"/>
      <c r="D168" s="268"/>
      <c r="E168" s="190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</row>
    <row r="169" spans="1:98" s="1" customFormat="1">
      <c r="A169" s="251"/>
      <c r="B169" s="268"/>
      <c r="C169" s="268"/>
      <c r="D169" s="268"/>
      <c r="E169" s="190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</row>
    <row r="170" spans="1:98" s="1" customFormat="1">
      <c r="A170" s="27"/>
      <c r="B170" s="32"/>
      <c r="C170" s="32"/>
      <c r="D170" s="3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</row>
    <row r="171" spans="1:98" s="1" customFormat="1">
      <c r="A171" s="27"/>
      <c r="B171" s="32"/>
      <c r="C171" s="32"/>
      <c r="D171" s="3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</row>
    <row r="172" spans="1:98" s="1" customFormat="1">
      <c r="A172" s="27"/>
      <c r="B172" s="32"/>
      <c r="C172" s="32"/>
      <c r="D172" s="3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</row>
    <row r="173" spans="1:98" s="1" customFormat="1">
      <c r="A173" s="27"/>
      <c r="B173" s="32"/>
      <c r="C173" s="32"/>
      <c r="D173" s="3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</row>
    <row r="174" spans="1:98" s="1" customFormat="1">
      <c r="A174" s="27"/>
      <c r="B174" s="32"/>
      <c r="C174" s="32"/>
      <c r="D174" s="3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</row>
    <row r="175" spans="1:98" s="1" customFormat="1">
      <c r="A175" s="27"/>
      <c r="B175" s="32"/>
      <c r="C175" s="32"/>
      <c r="D175" s="3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</row>
    <row r="176" spans="1:98" s="1" customFormat="1">
      <c r="A176" s="27"/>
      <c r="B176" s="32"/>
      <c r="C176" s="32"/>
      <c r="D176" s="3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</row>
    <row r="177" spans="1:98" s="1" customFormat="1">
      <c r="A177" s="27"/>
      <c r="B177" s="32"/>
      <c r="C177" s="32"/>
      <c r="D177" s="3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</row>
    <row r="178" spans="1:98" s="1" customFormat="1">
      <c r="A178" s="27"/>
      <c r="B178" s="32"/>
      <c r="C178" s="32"/>
      <c r="D178" s="3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</row>
    <row r="179" spans="1:98" s="1" customFormat="1">
      <c r="A179" s="27"/>
      <c r="B179" s="32"/>
      <c r="C179" s="32"/>
      <c r="D179" s="3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</row>
    <row r="180" spans="1:98" s="1" customFormat="1">
      <c r="A180" s="27"/>
      <c r="B180" s="32"/>
      <c r="C180" s="32"/>
      <c r="D180" s="3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</row>
    <row r="181" spans="1:98" s="1" customFormat="1">
      <c r="A181" s="27"/>
      <c r="B181" s="32"/>
      <c r="C181" s="32"/>
      <c r="D181" s="3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</row>
    <row r="182" spans="1:98" s="1" customFormat="1">
      <c r="A182" s="27"/>
      <c r="B182" s="32"/>
      <c r="C182" s="32"/>
      <c r="D182" s="3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</row>
    <row r="183" spans="1:98" s="1" customFormat="1">
      <c r="A183" s="27"/>
      <c r="B183" s="32"/>
      <c r="C183" s="32"/>
      <c r="D183" s="3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</row>
    <row r="184" spans="1:98" s="1" customFormat="1">
      <c r="A184" s="27"/>
      <c r="B184" s="32"/>
      <c r="C184" s="32"/>
      <c r="D184" s="3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</row>
    <row r="185" spans="1:98" s="1" customFormat="1">
      <c r="A185" s="27"/>
      <c r="B185" s="32"/>
      <c r="C185" s="32"/>
      <c r="D185" s="3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</row>
    <row r="186" spans="1:98" s="1" customFormat="1">
      <c r="A186" s="27"/>
      <c r="B186" s="32"/>
      <c r="C186" s="32"/>
      <c r="D186" s="3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</row>
    <row r="187" spans="1:98" s="1" customFormat="1">
      <c r="A187" s="27"/>
      <c r="B187" s="32"/>
      <c r="C187" s="32"/>
      <c r="D187" s="3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</row>
    <row r="188" spans="1:98" s="1" customFormat="1">
      <c r="A188" s="27"/>
      <c r="B188" s="32"/>
      <c r="C188" s="32"/>
      <c r="D188" s="3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</row>
    <row r="189" spans="1:98" s="1" customFormat="1">
      <c r="A189" s="27"/>
      <c r="B189" s="32"/>
      <c r="C189" s="32"/>
      <c r="D189" s="3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</row>
    <row r="190" spans="1:98" s="1" customFormat="1">
      <c r="A190" s="27"/>
      <c r="B190" s="32"/>
      <c r="C190" s="32"/>
      <c r="D190" s="3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</row>
    <row r="191" spans="1:98" s="1" customFormat="1">
      <c r="A191" s="27"/>
      <c r="B191" s="32"/>
      <c r="C191" s="32"/>
      <c r="D191" s="3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</row>
    <row r="192" spans="1:98" s="1" customFormat="1">
      <c r="A192" s="27"/>
      <c r="B192" s="32"/>
      <c r="C192" s="32"/>
      <c r="D192" s="3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</row>
    <row r="193" spans="1:98" s="1" customFormat="1">
      <c r="A193" s="27"/>
      <c r="B193" s="32"/>
      <c r="C193" s="32"/>
      <c r="D193" s="3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</row>
    <row r="194" spans="1:98" s="1" customFormat="1">
      <c r="A194" s="27"/>
      <c r="B194" s="32"/>
      <c r="C194" s="32"/>
      <c r="D194" s="3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</row>
    <row r="195" spans="1:98" s="1" customFormat="1">
      <c r="A195" s="27"/>
      <c r="B195" s="32"/>
      <c r="C195" s="32"/>
      <c r="D195" s="3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</row>
    <row r="196" spans="1:98" s="1" customFormat="1">
      <c r="A196" s="27"/>
      <c r="B196" s="32"/>
      <c r="C196" s="32"/>
      <c r="D196" s="3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</row>
    <row r="197" spans="1:98" s="1" customFormat="1">
      <c r="A197" s="27"/>
      <c r="B197" s="32"/>
      <c r="C197" s="32"/>
      <c r="D197" s="3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</row>
    <row r="198" spans="1:98" s="1" customFormat="1">
      <c r="A198" s="27"/>
      <c r="B198" s="32"/>
      <c r="C198" s="32"/>
      <c r="D198" s="3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</row>
    <row r="199" spans="1:98" s="1" customFormat="1">
      <c r="A199" s="27"/>
      <c r="B199" s="32"/>
      <c r="C199" s="32"/>
      <c r="D199" s="3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</row>
    <row r="200" spans="1:98" s="1" customFormat="1">
      <c r="A200" s="27"/>
      <c r="B200" s="32"/>
      <c r="C200" s="32"/>
      <c r="D200" s="3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</row>
    <row r="201" spans="1:98" s="1" customFormat="1">
      <c r="A201" s="27"/>
      <c r="B201" s="32"/>
      <c r="C201" s="32"/>
      <c r="D201" s="3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</row>
    <row r="202" spans="1:98" s="1" customFormat="1">
      <c r="A202" s="27"/>
      <c r="B202" s="32"/>
      <c r="C202" s="32"/>
      <c r="D202" s="3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</row>
    <row r="203" spans="1:98" s="1" customFormat="1">
      <c r="A203" s="27"/>
      <c r="B203" s="32"/>
      <c r="C203" s="32"/>
      <c r="D203" s="3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</row>
    <row r="204" spans="1:98" s="1" customFormat="1">
      <c r="A204" s="27"/>
      <c r="B204" s="32"/>
      <c r="C204" s="32"/>
      <c r="D204" s="3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</row>
    <row r="205" spans="1:98" s="1" customFormat="1">
      <c r="A205" s="27"/>
      <c r="B205" s="32"/>
      <c r="C205" s="32"/>
      <c r="D205" s="3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</row>
    <row r="206" spans="1:98" s="1" customFormat="1">
      <c r="A206" s="27"/>
      <c r="B206" s="32"/>
      <c r="C206" s="32"/>
      <c r="D206" s="3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</row>
    <row r="207" spans="1:98" s="1" customFormat="1">
      <c r="A207" s="27"/>
      <c r="B207" s="32"/>
      <c r="C207" s="32"/>
      <c r="D207" s="3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</row>
    <row r="208" spans="1:98" s="1" customFormat="1">
      <c r="A208" s="27"/>
      <c r="B208" s="32"/>
      <c r="C208" s="32"/>
      <c r="D208" s="3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</row>
    <row r="209" spans="1:98" s="1" customFormat="1">
      <c r="A209" s="27"/>
      <c r="B209" s="32"/>
      <c r="C209" s="32"/>
      <c r="D209" s="3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</row>
    <row r="210" spans="1:98" s="1" customFormat="1">
      <c r="A210" s="27"/>
      <c r="B210" s="32"/>
      <c r="C210" s="32"/>
      <c r="D210" s="3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</row>
    <row r="211" spans="1:98" s="1" customFormat="1">
      <c r="A211" s="27"/>
      <c r="B211" s="32"/>
      <c r="C211" s="32"/>
      <c r="D211" s="3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</row>
    <row r="212" spans="1:98" s="1" customFormat="1">
      <c r="A212" s="27"/>
      <c r="B212" s="32"/>
      <c r="C212" s="32"/>
      <c r="D212" s="3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</row>
    <row r="213" spans="1:98" s="1" customFormat="1">
      <c r="A213" s="27"/>
      <c r="B213" s="32"/>
      <c r="C213" s="32"/>
      <c r="D213" s="3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</row>
    <row r="214" spans="1:98" s="1" customFormat="1">
      <c r="A214" s="27"/>
      <c r="B214" s="32"/>
      <c r="C214" s="32"/>
      <c r="D214" s="3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</row>
    <row r="215" spans="1:98" s="1" customFormat="1">
      <c r="A215" s="27"/>
      <c r="B215" s="32"/>
      <c r="C215" s="32"/>
      <c r="D215" s="3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</row>
    <row r="216" spans="1:98" s="1" customFormat="1">
      <c r="A216" s="27"/>
      <c r="B216" s="32"/>
      <c r="C216" s="32"/>
      <c r="D216" s="3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</row>
    <row r="217" spans="1:98" s="1" customFormat="1">
      <c r="A217" s="27"/>
      <c r="B217" s="32"/>
      <c r="C217" s="32"/>
      <c r="D217" s="3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</row>
    <row r="218" spans="1:98" s="1" customFormat="1">
      <c r="A218" s="27"/>
      <c r="B218" s="32"/>
      <c r="C218" s="32"/>
      <c r="D218" s="3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</row>
    <row r="219" spans="1:98" s="1" customFormat="1">
      <c r="A219" s="27"/>
      <c r="B219" s="32"/>
      <c r="C219" s="32"/>
      <c r="D219" s="3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</row>
    <row r="220" spans="1:98" s="1" customFormat="1">
      <c r="A220" s="27"/>
      <c r="B220" s="32"/>
      <c r="C220" s="32"/>
      <c r="D220" s="3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</row>
    <row r="221" spans="1:98" s="1" customFormat="1">
      <c r="A221" s="27"/>
      <c r="B221" s="32"/>
      <c r="C221" s="32"/>
      <c r="D221" s="3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</row>
    <row r="222" spans="1:98" s="1" customFormat="1">
      <c r="A222" s="27"/>
      <c r="B222" s="32"/>
      <c r="C222" s="32"/>
      <c r="D222" s="3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</row>
    <row r="223" spans="1:98" s="1" customFormat="1">
      <c r="A223" s="27"/>
      <c r="B223" s="32"/>
      <c r="C223" s="32"/>
      <c r="D223" s="3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</row>
    <row r="224" spans="1:98" s="1" customFormat="1">
      <c r="A224" s="27"/>
      <c r="B224" s="32"/>
      <c r="C224" s="32"/>
      <c r="D224" s="3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</row>
    <row r="225" spans="1:1024" s="1" customFormat="1">
      <c r="A225" s="27"/>
      <c r="B225" s="32"/>
      <c r="C225" s="32"/>
      <c r="D225" s="3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</row>
    <row r="226" spans="1:1024" s="1" customFormat="1">
      <c r="A226" s="27"/>
      <c r="B226" s="32"/>
      <c r="C226" s="32"/>
      <c r="D226" s="3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</row>
    <row r="227" spans="1:1024" s="1" customFormat="1">
      <c r="A227" s="27"/>
      <c r="B227" s="32"/>
      <c r="C227" s="32"/>
      <c r="D227" s="3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</row>
    <row r="228" spans="1:1024" s="1" customFormat="1">
      <c r="A228" s="27"/>
      <c r="B228" s="32"/>
      <c r="C228" s="32"/>
      <c r="D228" s="3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</row>
    <row r="229" spans="1:1024" s="1" customFormat="1">
      <c r="A229" s="27"/>
      <c r="B229" s="32"/>
      <c r="C229" s="32"/>
      <c r="D229" s="3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</row>
    <row r="230" spans="1:1024" s="1" customFormat="1">
      <c r="A230" s="27"/>
      <c r="B230" s="32"/>
      <c r="C230" s="32"/>
      <c r="D230" s="3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</row>
    <row r="231" spans="1:1024" s="1" customFormat="1">
      <c r="B231" s="38"/>
      <c r="C231" s="38"/>
      <c r="D231" s="38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</row>
    <row r="232" spans="1:1024" s="1" customFormat="1">
      <c r="B232" s="38"/>
      <c r="C232" s="38"/>
      <c r="D232" s="38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</row>
    <row r="233" spans="1:1024" s="1" customFormat="1">
      <c r="B233" s="38"/>
      <c r="C233" s="38"/>
      <c r="D233" s="38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</row>
    <row r="234" spans="1:1024" s="1" customFormat="1">
      <c r="B234" s="38"/>
      <c r="C234" s="38"/>
      <c r="D234" s="38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</row>
    <row r="235" spans="1:1024" s="1" customFormat="1">
      <c r="B235" s="38"/>
      <c r="C235" s="38"/>
      <c r="D235" s="38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</row>
    <row r="236" spans="1:1024" s="1" customFormat="1">
      <c r="B236" s="38"/>
      <c r="C236" s="38"/>
      <c r="D236" s="38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</row>
    <row r="237" spans="1:1024" s="1" customFormat="1">
      <c r="B237" s="38"/>
      <c r="C237" s="38"/>
      <c r="D237" s="38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</row>
    <row r="238" spans="1:1024" s="1" customFormat="1">
      <c r="B238" s="38"/>
      <c r="C238" s="38"/>
      <c r="D238" s="38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</row>
    <row r="239" spans="1:1024" s="1" customFormat="1"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</row>
    <row r="240" spans="1:1024" s="1" customFormat="1"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/>
      <c r="IL240" s="2"/>
      <c r="IM240" s="2"/>
      <c r="IN240" s="2"/>
      <c r="IO240" s="2"/>
      <c r="IP240" s="2"/>
      <c r="IQ240" s="2"/>
      <c r="IR240" s="2"/>
      <c r="IS240" s="2"/>
      <c r="IT240" s="2"/>
      <c r="IU240" s="2"/>
      <c r="IV240" s="2"/>
      <c r="IW240" s="2"/>
      <c r="IX240" s="2"/>
      <c r="IY240" s="2"/>
      <c r="IZ240" s="2"/>
      <c r="JA240" s="2"/>
      <c r="JB240" s="2"/>
      <c r="JC240" s="2"/>
      <c r="JD240" s="2"/>
      <c r="JE240" s="2"/>
      <c r="JF240" s="2"/>
      <c r="JG240" s="2"/>
      <c r="JH240" s="2"/>
      <c r="JI240" s="2"/>
      <c r="JJ240" s="2"/>
      <c r="JK240" s="2"/>
      <c r="JL240" s="2"/>
      <c r="JM240" s="2"/>
      <c r="JN240" s="2"/>
      <c r="JO240" s="2"/>
      <c r="JP240" s="2"/>
      <c r="JQ240" s="2"/>
      <c r="JR240" s="2"/>
      <c r="JS240" s="2"/>
      <c r="JT240" s="2"/>
      <c r="JU240" s="2"/>
      <c r="JV240" s="2"/>
      <c r="JW240" s="2"/>
      <c r="JX240" s="2"/>
      <c r="JY240" s="2"/>
      <c r="JZ240" s="2"/>
      <c r="KA240" s="2"/>
      <c r="KB240" s="2"/>
      <c r="KC240" s="2"/>
      <c r="KD240" s="2"/>
      <c r="KE240" s="2"/>
      <c r="KF240" s="2"/>
      <c r="KG240" s="2"/>
      <c r="KH240" s="2"/>
      <c r="KI240" s="2"/>
      <c r="KJ240" s="2"/>
      <c r="KK240" s="2"/>
      <c r="KL240" s="2"/>
      <c r="KM240" s="2"/>
      <c r="KN240" s="2"/>
      <c r="KO240" s="2"/>
      <c r="KP240" s="2"/>
      <c r="KQ240" s="2"/>
      <c r="KR240" s="2"/>
      <c r="KS240" s="2"/>
      <c r="KT240" s="2"/>
      <c r="KU240" s="2"/>
      <c r="KV240" s="2"/>
      <c r="KW240" s="2"/>
      <c r="KX240" s="2"/>
      <c r="KY240" s="2"/>
      <c r="KZ240" s="2"/>
      <c r="LA240" s="2"/>
      <c r="LB240" s="2"/>
      <c r="LC240" s="2"/>
      <c r="LD240" s="2"/>
      <c r="LE240" s="2"/>
      <c r="LF240" s="2"/>
      <c r="LG240" s="2"/>
      <c r="LH240" s="2"/>
      <c r="LI240" s="2"/>
      <c r="LJ240" s="2"/>
      <c r="LK240" s="2"/>
      <c r="LL240" s="2"/>
      <c r="LM240" s="2"/>
      <c r="LN240" s="2"/>
      <c r="LO240" s="2"/>
      <c r="LP240" s="2"/>
      <c r="LQ240" s="2"/>
      <c r="LR240" s="2"/>
      <c r="LS240" s="2"/>
      <c r="LT240" s="2"/>
      <c r="LU240" s="2"/>
      <c r="LV240" s="2"/>
      <c r="LW240" s="2"/>
      <c r="LX240" s="2"/>
      <c r="LY240" s="2"/>
      <c r="LZ240" s="2"/>
      <c r="MA240" s="2"/>
      <c r="MB240" s="2"/>
      <c r="MC240" s="2"/>
      <c r="MD240" s="2"/>
      <c r="ME240" s="2"/>
      <c r="MF240" s="2"/>
      <c r="MG240" s="2"/>
      <c r="MH240" s="2"/>
      <c r="MI240" s="2"/>
      <c r="MJ240" s="2"/>
      <c r="MK240" s="2"/>
      <c r="ML240" s="2"/>
      <c r="MM240" s="2"/>
      <c r="MN240" s="2"/>
      <c r="MO240" s="2"/>
      <c r="MP240" s="2"/>
      <c r="MQ240" s="2"/>
      <c r="MR240" s="2"/>
      <c r="MS240" s="2"/>
      <c r="MT240" s="2"/>
      <c r="MU240" s="2"/>
      <c r="MV240" s="2"/>
      <c r="MW240" s="2"/>
      <c r="MX240" s="2"/>
      <c r="MY240" s="2"/>
      <c r="MZ240" s="2"/>
      <c r="NA240" s="2"/>
      <c r="NB240" s="2"/>
      <c r="NC240" s="2"/>
      <c r="ND240" s="2"/>
      <c r="NE240" s="2"/>
      <c r="NF240" s="2"/>
      <c r="NG240" s="2"/>
      <c r="NH240" s="2"/>
      <c r="NI240" s="2"/>
      <c r="NJ240" s="2"/>
      <c r="NK240" s="2"/>
      <c r="NL240" s="2"/>
      <c r="NM240" s="2"/>
      <c r="NN240" s="2"/>
      <c r="NO240" s="2"/>
      <c r="NP240" s="2"/>
      <c r="NQ240" s="2"/>
      <c r="NR240" s="2"/>
      <c r="NS240" s="2"/>
      <c r="NT240" s="2"/>
      <c r="NU240" s="2"/>
      <c r="NV240" s="2"/>
      <c r="NW240" s="2"/>
      <c r="NX240" s="2"/>
      <c r="NY240" s="2"/>
      <c r="NZ240" s="2"/>
      <c r="OA240" s="2"/>
      <c r="OB240" s="2"/>
      <c r="OC240" s="2"/>
      <c r="OD240" s="2"/>
      <c r="OE240" s="2"/>
      <c r="OF240" s="2"/>
      <c r="OG240" s="2"/>
      <c r="OH240" s="2"/>
      <c r="OI240" s="2"/>
      <c r="OJ240" s="2"/>
      <c r="OK240" s="2"/>
      <c r="OL240" s="2"/>
      <c r="OM240" s="2"/>
      <c r="ON240" s="2"/>
      <c r="OO240" s="2"/>
      <c r="OP240" s="2"/>
      <c r="OQ240" s="2"/>
      <c r="OR240" s="2"/>
      <c r="OS240" s="2"/>
      <c r="OT240" s="2"/>
      <c r="OU240" s="2"/>
      <c r="OV240" s="2"/>
      <c r="OW240" s="2"/>
      <c r="OX240" s="2"/>
      <c r="OY240" s="2"/>
      <c r="OZ240" s="2"/>
      <c r="PA240" s="2"/>
      <c r="PB240" s="2"/>
      <c r="PC240" s="2"/>
      <c r="PD240" s="2"/>
      <c r="PE240" s="2"/>
      <c r="PF240" s="2"/>
      <c r="PG240" s="2"/>
      <c r="PH240" s="2"/>
      <c r="PI240" s="2"/>
      <c r="PJ240" s="2"/>
      <c r="PK240" s="2"/>
      <c r="PL240" s="2"/>
      <c r="PM240" s="2"/>
      <c r="PN240" s="2"/>
      <c r="PO240" s="2"/>
      <c r="PP240" s="2"/>
      <c r="PQ240" s="2"/>
      <c r="PR240" s="2"/>
      <c r="PS240" s="2"/>
      <c r="PT240" s="2"/>
      <c r="PU240" s="2"/>
      <c r="PV240" s="2"/>
      <c r="PW240" s="2"/>
      <c r="PX240" s="2"/>
      <c r="PY240" s="2"/>
      <c r="PZ240" s="2"/>
      <c r="QA240" s="2"/>
      <c r="QB240" s="2"/>
      <c r="QC240" s="2"/>
      <c r="QD240" s="2"/>
      <c r="QE240" s="2"/>
      <c r="QF240" s="2"/>
      <c r="QG240" s="2"/>
      <c r="QH240" s="2"/>
      <c r="QI240" s="2"/>
      <c r="QJ240" s="2"/>
      <c r="QK240" s="2"/>
      <c r="QL240" s="2"/>
      <c r="QM240" s="2"/>
      <c r="QN240" s="2"/>
      <c r="QO240" s="2"/>
      <c r="QP240" s="2"/>
      <c r="QQ240" s="2"/>
      <c r="QR240" s="2"/>
      <c r="QS240" s="2"/>
      <c r="QT240" s="2"/>
      <c r="QU240" s="2"/>
      <c r="QV240" s="2"/>
      <c r="QW240" s="2"/>
      <c r="QX240" s="2"/>
      <c r="QY240" s="2"/>
      <c r="QZ240" s="2"/>
      <c r="RA240" s="2"/>
      <c r="RB240" s="2"/>
      <c r="RC240" s="2"/>
      <c r="RD240" s="2"/>
      <c r="RE240" s="2"/>
      <c r="RF240" s="2"/>
      <c r="RG240" s="2"/>
      <c r="RH240" s="2"/>
      <c r="RI240" s="2"/>
      <c r="RJ240" s="2"/>
      <c r="RK240" s="2"/>
      <c r="RL240" s="2"/>
      <c r="RM240" s="2"/>
      <c r="RN240" s="2"/>
      <c r="RO240" s="2"/>
      <c r="RP240" s="2"/>
      <c r="RQ240" s="2"/>
      <c r="RR240" s="2"/>
      <c r="RS240" s="2"/>
      <c r="RT240" s="2"/>
      <c r="RU240" s="2"/>
      <c r="RV240" s="2"/>
      <c r="RW240" s="2"/>
      <c r="RX240" s="2"/>
      <c r="RY240" s="2"/>
      <c r="RZ240" s="2"/>
      <c r="SA240" s="2"/>
      <c r="SB240" s="2"/>
      <c r="SC240" s="2"/>
      <c r="SD240" s="2"/>
      <c r="SE240" s="2"/>
      <c r="SF240" s="2"/>
      <c r="SG240" s="2"/>
      <c r="SH240" s="2"/>
      <c r="SI240" s="2"/>
      <c r="SJ240" s="2"/>
      <c r="SK240" s="2"/>
      <c r="SL240" s="2"/>
      <c r="SM240" s="2"/>
      <c r="SN240" s="2"/>
      <c r="SO240" s="2"/>
      <c r="SP240" s="2"/>
      <c r="SQ240" s="2"/>
      <c r="SR240" s="2"/>
      <c r="SS240" s="2"/>
      <c r="ST240" s="2"/>
      <c r="SU240" s="2"/>
      <c r="SV240" s="2"/>
      <c r="SW240" s="2"/>
      <c r="SX240" s="2"/>
      <c r="SY240" s="2"/>
      <c r="SZ240" s="2"/>
      <c r="TA240" s="2"/>
      <c r="TB240" s="2"/>
      <c r="TC240" s="2"/>
      <c r="TD240" s="2"/>
      <c r="TE240" s="2"/>
      <c r="TF240" s="2"/>
      <c r="TG240" s="2"/>
      <c r="TH240" s="2"/>
      <c r="TI240" s="2"/>
      <c r="TJ240" s="2"/>
      <c r="TK240" s="2"/>
      <c r="TL240" s="2"/>
      <c r="TM240" s="2"/>
      <c r="TN240" s="2"/>
      <c r="TO240" s="2"/>
      <c r="TP240" s="2"/>
      <c r="TQ240" s="2"/>
      <c r="TR240" s="2"/>
      <c r="TS240" s="2"/>
      <c r="TT240" s="2"/>
      <c r="TU240" s="2"/>
      <c r="TV240" s="2"/>
      <c r="TW240" s="2"/>
      <c r="TX240" s="2"/>
      <c r="TY240" s="2"/>
      <c r="TZ240" s="2"/>
      <c r="UA240" s="2"/>
      <c r="UB240" s="2"/>
      <c r="UC240" s="2"/>
      <c r="UD240" s="2"/>
      <c r="UE240" s="2"/>
      <c r="UF240" s="2"/>
      <c r="UG240" s="2"/>
      <c r="UH240" s="2"/>
      <c r="UI240" s="2"/>
      <c r="UJ240" s="2"/>
      <c r="UK240" s="2"/>
      <c r="UL240" s="2"/>
      <c r="UM240" s="2"/>
      <c r="UN240" s="2"/>
      <c r="UO240" s="2"/>
      <c r="UP240" s="2"/>
      <c r="UQ240" s="2"/>
      <c r="UR240" s="2"/>
      <c r="US240" s="2"/>
      <c r="UT240" s="2"/>
      <c r="UU240" s="2"/>
      <c r="UV240" s="2"/>
      <c r="UW240" s="2"/>
      <c r="UX240" s="2"/>
      <c r="UY240" s="2"/>
      <c r="UZ240" s="2"/>
      <c r="VA240" s="2"/>
      <c r="VB240" s="2"/>
      <c r="VC240" s="2"/>
      <c r="VD240" s="2"/>
      <c r="VE240" s="2"/>
      <c r="VF240" s="2"/>
      <c r="VG240" s="2"/>
      <c r="VH240" s="2"/>
      <c r="VI240" s="2"/>
      <c r="VJ240" s="2"/>
      <c r="VK240" s="2"/>
      <c r="VL240" s="2"/>
      <c r="VM240" s="2"/>
      <c r="VN240" s="2"/>
      <c r="VO240" s="2"/>
      <c r="VP240" s="2"/>
      <c r="VQ240" s="2"/>
      <c r="VR240" s="2"/>
      <c r="VS240" s="2"/>
      <c r="VT240" s="2"/>
      <c r="VU240" s="2"/>
      <c r="VV240" s="2"/>
      <c r="VW240" s="2"/>
      <c r="VX240" s="2"/>
      <c r="VY240" s="2"/>
      <c r="VZ240" s="2"/>
      <c r="WA240" s="2"/>
      <c r="WB240" s="2"/>
      <c r="WC240" s="2"/>
      <c r="WD240" s="2"/>
      <c r="WE240" s="2"/>
      <c r="WF240" s="2"/>
      <c r="WG240" s="2"/>
      <c r="WH240" s="2"/>
      <c r="WI240" s="2"/>
      <c r="WJ240" s="2"/>
      <c r="WK240" s="2"/>
      <c r="WL240" s="2"/>
      <c r="WM240" s="2"/>
      <c r="WN240" s="2"/>
      <c r="WO240" s="2"/>
      <c r="WP240" s="2"/>
      <c r="WQ240" s="2"/>
      <c r="WR240" s="2"/>
      <c r="WS240" s="2"/>
      <c r="WT240" s="2"/>
      <c r="WU240" s="2"/>
      <c r="WV240" s="2"/>
      <c r="WW240" s="2"/>
      <c r="WX240" s="2"/>
      <c r="WY240" s="2"/>
      <c r="WZ240" s="2"/>
      <c r="XA240" s="2"/>
      <c r="XB240" s="2"/>
      <c r="XC240" s="2"/>
      <c r="XD240" s="2"/>
      <c r="XE240" s="2"/>
      <c r="XF240" s="2"/>
      <c r="XG240" s="2"/>
      <c r="XH240" s="2"/>
      <c r="XI240" s="2"/>
      <c r="XJ240" s="2"/>
      <c r="XK240" s="2"/>
      <c r="XL240" s="2"/>
      <c r="XM240" s="2"/>
      <c r="XN240" s="2"/>
      <c r="XO240" s="2"/>
      <c r="XP240" s="2"/>
      <c r="XQ240" s="2"/>
      <c r="XR240" s="2"/>
      <c r="XS240" s="2"/>
      <c r="XT240" s="2"/>
      <c r="XU240" s="2"/>
      <c r="XV240" s="2"/>
      <c r="XW240" s="2"/>
      <c r="XX240" s="2"/>
      <c r="XY240" s="2"/>
      <c r="XZ240" s="2"/>
      <c r="YA240" s="2"/>
      <c r="YB240" s="2"/>
      <c r="YC240" s="2"/>
      <c r="YD240" s="2"/>
      <c r="YE240" s="2"/>
      <c r="YF240" s="2"/>
      <c r="YG240" s="2"/>
      <c r="YH240" s="2"/>
      <c r="YI240" s="2"/>
      <c r="YJ240" s="2"/>
      <c r="YK240" s="2"/>
      <c r="YL240" s="2"/>
      <c r="YM240" s="2"/>
      <c r="YN240" s="2"/>
      <c r="YO240" s="2"/>
      <c r="YP240" s="2"/>
      <c r="YQ240" s="2"/>
      <c r="YR240" s="2"/>
      <c r="YS240" s="2"/>
      <c r="YT240" s="2"/>
      <c r="YU240" s="2"/>
      <c r="YV240" s="2"/>
      <c r="YW240" s="2"/>
      <c r="YX240" s="2"/>
      <c r="YY240" s="2"/>
      <c r="YZ240" s="2"/>
      <c r="ZA240" s="2"/>
      <c r="ZB240" s="2"/>
      <c r="ZC240" s="2"/>
      <c r="ZD240" s="2"/>
      <c r="ZE240" s="2"/>
      <c r="ZF240" s="2"/>
      <c r="ZG240" s="2"/>
      <c r="ZH240" s="2"/>
      <c r="ZI240" s="2"/>
      <c r="ZJ240" s="2"/>
      <c r="ZK240" s="2"/>
      <c r="ZL240" s="2"/>
      <c r="ZM240" s="2"/>
      <c r="ZN240" s="2"/>
      <c r="ZO240" s="2"/>
      <c r="ZP240" s="2"/>
      <c r="ZQ240" s="2"/>
      <c r="ZR240" s="2"/>
      <c r="ZS240" s="2"/>
      <c r="ZT240" s="2"/>
      <c r="ZU240" s="2"/>
      <c r="ZV240" s="2"/>
      <c r="ZW240" s="2"/>
      <c r="ZX240" s="2"/>
      <c r="ZY240" s="2"/>
      <c r="ZZ240" s="2"/>
      <c r="AAA240" s="2"/>
      <c r="AAB240" s="2"/>
      <c r="AAC240" s="2"/>
      <c r="AAD240" s="2"/>
      <c r="AAE240" s="2"/>
      <c r="AAF240" s="2"/>
      <c r="AAG240" s="2"/>
      <c r="AAH240" s="2"/>
      <c r="AAI240" s="2"/>
      <c r="AAJ240" s="2"/>
      <c r="AAK240" s="2"/>
      <c r="AAL240" s="2"/>
      <c r="AAM240" s="2"/>
      <c r="AAN240" s="2"/>
      <c r="AAO240" s="2"/>
      <c r="AAP240" s="2"/>
      <c r="AAQ240" s="2"/>
      <c r="AAR240" s="2"/>
      <c r="AAS240" s="2"/>
      <c r="AAT240" s="2"/>
      <c r="AAU240" s="2"/>
      <c r="AAV240" s="2"/>
      <c r="AAW240" s="2"/>
      <c r="AAX240" s="2"/>
      <c r="AAY240" s="2"/>
      <c r="AAZ240" s="2"/>
      <c r="ABA240" s="2"/>
      <c r="ABB240" s="2"/>
      <c r="ABC240" s="2"/>
      <c r="ABD240" s="2"/>
      <c r="ABE240" s="2"/>
      <c r="ABF240" s="2"/>
      <c r="ABG240" s="2"/>
      <c r="ABH240" s="2"/>
      <c r="ABI240" s="2"/>
      <c r="ABJ240" s="2"/>
      <c r="ABK240" s="2"/>
      <c r="ABL240" s="2"/>
      <c r="ABM240" s="2"/>
      <c r="ABN240" s="2"/>
      <c r="ABO240" s="2"/>
      <c r="ABP240" s="2"/>
      <c r="ABQ240" s="2"/>
      <c r="ABR240" s="2"/>
      <c r="ABS240" s="2"/>
      <c r="ABT240" s="2"/>
      <c r="ABU240" s="2"/>
      <c r="ABV240" s="2"/>
      <c r="ABW240" s="2"/>
      <c r="ABX240" s="2"/>
      <c r="ABY240" s="2"/>
      <c r="ABZ240" s="2"/>
      <c r="ACA240" s="2"/>
      <c r="ACB240" s="2"/>
      <c r="ACC240" s="2"/>
      <c r="ACD240" s="2"/>
      <c r="ACE240" s="2"/>
      <c r="ACF240" s="2"/>
      <c r="ACG240" s="2"/>
      <c r="ACH240" s="2"/>
      <c r="ACI240" s="2"/>
      <c r="ACJ240" s="2"/>
      <c r="ACK240" s="2"/>
      <c r="ACL240" s="2"/>
      <c r="ACM240" s="2"/>
      <c r="ACN240" s="2"/>
      <c r="ACO240" s="2"/>
      <c r="ACP240" s="2"/>
      <c r="ACQ240" s="2"/>
      <c r="ACR240" s="2"/>
      <c r="ACS240" s="2"/>
      <c r="ACT240" s="2"/>
      <c r="ACU240" s="2"/>
      <c r="ACV240" s="2"/>
      <c r="ACW240" s="2"/>
      <c r="ACX240" s="2"/>
      <c r="ACY240" s="2"/>
      <c r="ACZ240" s="2"/>
      <c r="ADA240" s="2"/>
      <c r="ADB240" s="2"/>
      <c r="ADC240" s="2"/>
      <c r="ADD240" s="2"/>
      <c r="ADE240" s="2"/>
      <c r="ADF240" s="2"/>
      <c r="ADG240" s="2"/>
      <c r="ADH240" s="2"/>
      <c r="ADI240" s="2"/>
      <c r="ADJ240" s="2"/>
      <c r="ADK240" s="2"/>
      <c r="ADL240" s="2"/>
      <c r="ADM240" s="2"/>
      <c r="ADN240" s="2"/>
      <c r="ADO240" s="2"/>
      <c r="ADP240" s="2"/>
      <c r="ADQ240" s="2"/>
      <c r="ADR240" s="2"/>
      <c r="ADS240" s="2"/>
      <c r="ADT240" s="2"/>
      <c r="ADU240" s="2"/>
      <c r="ADV240" s="2"/>
      <c r="ADW240" s="2"/>
      <c r="ADX240" s="2"/>
      <c r="ADY240" s="2"/>
      <c r="ADZ240" s="2"/>
      <c r="AEA240" s="2"/>
      <c r="AEB240" s="2"/>
      <c r="AEC240" s="2"/>
      <c r="AED240" s="2"/>
      <c r="AEE240" s="2"/>
      <c r="AEF240" s="2"/>
      <c r="AEG240" s="2"/>
      <c r="AEH240" s="2"/>
      <c r="AEI240" s="2"/>
      <c r="AEJ240" s="2"/>
      <c r="AEK240" s="2"/>
      <c r="AEL240" s="2"/>
      <c r="AEM240" s="2"/>
      <c r="AEN240" s="2"/>
      <c r="AEO240" s="2"/>
      <c r="AEP240" s="2"/>
      <c r="AEQ240" s="2"/>
      <c r="AER240" s="2"/>
      <c r="AES240" s="2"/>
      <c r="AET240" s="2"/>
      <c r="AEU240" s="2"/>
      <c r="AEV240" s="2"/>
      <c r="AEW240" s="2"/>
      <c r="AEX240" s="2"/>
      <c r="AEY240" s="2"/>
      <c r="AEZ240" s="2"/>
      <c r="AFA240" s="2"/>
      <c r="AFB240" s="2"/>
      <c r="AFC240" s="2"/>
      <c r="AFD240" s="2"/>
      <c r="AFE240" s="2"/>
      <c r="AFF240" s="2"/>
      <c r="AFG240" s="2"/>
      <c r="AFH240" s="2"/>
      <c r="AFI240" s="2"/>
      <c r="AFJ240" s="2"/>
      <c r="AFK240" s="2"/>
      <c r="AFL240" s="2"/>
      <c r="AFM240" s="2"/>
      <c r="AFN240" s="2"/>
      <c r="AFO240" s="2"/>
      <c r="AFP240" s="2"/>
      <c r="AFQ240" s="2"/>
      <c r="AFR240" s="2"/>
      <c r="AFS240" s="2"/>
      <c r="AFT240" s="2"/>
      <c r="AFU240" s="2"/>
      <c r="AFV240" s="2"/>
      <c r="AFW240" s="2"/>
      <c r="AFX240" s="2"/>
      <c r="AFY240" s="2"/>
      <c r="AFZ240" s="2"/>
      <c r="AGA240" s="2"/>
      <c r="AGB240" s="2"/>
      <c r="AGC240" s="2"/>
      <c r="AGD240" s="2"/>
      <c r="AGE240" s="2"/>
      <c r="AGF240" s="2"/>
      <c r="AGG240" s="2"/>
      <c r="AGH240" s="2"/>
      <c r="AGI240" s="2"/>
      <c r="AGJ240" s="2"/>
      <c r="AGK240" s="2"/>
      <c r="AGL240" s="2"/>
      <c r="AGM240" s="2"/>
      <c r="AGN240" s="2"/>
      <c r="AGO240" s="2"/>
      <c r="AGP240" s="2"/>
      <c r="AGQ240" s="2"/>
      <c r="AGR240" s="2"/>
      <c r="AGS240" s="2"/>
      <c r="AGT240" s="2"/>
      <c r="AGU240" s="2"/>
      <c r="AGV240" s="2"/>
      <c r="AGW240" s="2"/>
      <c r="AGX240" s="2"/>
      <c r="AGY240" s="2"/>
      <c r="AGZ240" s="2"/>
      <c r="AHA240" s="2"/>
      <c r="AHB240" s="2"/>
      <c r="AHC240" s="2"/>
      <c r="AHD240" s="2"/>
      <c r="AHE240" s="2"/>
      <c r="AHF240" s="2"/>
      <c r="AHG240" s="2"/>
      <c r="AHH240" s="2"/>
      <c r="AHI240" s="2"/>
      <c r="AHJ240" s="2"/>
      <c r="AHK240" s="2"/>
      <c r="AHL240" s="2"/>
      <c r="AHM240" s="2"/>
      <c r="AHN240" s="2"/>
      <c r="AHO240" s="2"/>
      <c r="AHP240" s="2"/>
      <c r="AHQ240" s="2"/>
      <c r="AHR240" s="2"/>
      <c r="AHS240" s="2"/>
      <c r="AHT240" s="2"/>
      <c r="AHU240" s="2"/>
      <c r="AHV240" s="2"/>
      <c r="AHW240" s="2"/>
      <c r="AHX240" s="2"/>
      <c r="AHY240" s="2"/>
      <c r="AHZ240" s="2"/>
      <c r="AIA240" s="2"/>
      <c r="AIB240" s="2"/>
      <c r="AIC240" s="2"/>
      <c r="AID240" s="2"/>
      <c r="AIE240" s="2"/>
      <c r="AIF240" s="2"/>
      <c r="AIG240" s="2"/>
      <c r="AIH240" s="2"/>
      <c r="AII240" s="2"/>
      <c r="AIJ240" s="2"/>
      <c r="AIK240" s="2"/>
      <c r="AIL240" s="2"/>
      <c r="AIM240" s="2"/>
      <c r="AIN240" s="2"/>
      <c r="AIO240" s="2"/>
      <c r="AIP240" s="2"/>
      <c r="AIQ240" s="2"/>
      <c r="AIR240" s="2"/>
      <c r="AIS240" s="2"/>
      <c r="AIT240" s="2"/>
      <c r="AIU240" s="2"/>
      <c r="AIV240" s="2"/>
      <c r="AIW240" s="2"/>
      <c r="AIX240" s="2"/>
      <c r="AIY240" s="2"/>
      <c r="AIZ240" s="2"/>
      <c r="AJA240" s="2"/>
      <c r="AJB240" s="2"/>
      <c r="AJC240" s="2"/>
      <c r="AJD240" s="2"/>
      <c r="AJE240" s="2"/>
      <c r="AJF240" s="2"/>
      <c r="AJG240" s="2"/>
      <c r="AJH240" s="2"/>
      <c r="AJI240" s="2"/>
      <c r="AJJ240" s="2"/>
      <c r="AJK240" s="2"/>
      <c r="AJL240" s="2"/>
      <c r="AJM240" s="2"/>
      <c r="AJN240" s="2"/>
      <c r="AJO240" s="2"/>
      <c r="AJP240" s="2"/>
      <c r="AJQ240" s="2"/>
      <c r="AJR240" s="2"/>
      <c r="AJS240" s="2"/>
      <c r="AJT240" s="2"/>
      <c r="AJU240" s="2"/>
      <c r="AJV240" s="2"/>
      <c r="AJW240" s="2"/>
      <c r="AJX240" s="2"/>
      <c r="AJY240" s="2"/>
      <c r="AJZ240" s="2"/>
      <c r="AKA240" s="2"/>
      <c r="AKB240" s="2"/>
      <c r="AKC240" s="2"/>
      <c r="AKD240" s="2"/>
      <c r="AKE240" s="2"/>
      <c r="AKF240" s="2"/>
      <c r="AKG240" s="2"/>
      <c r="AKH240" s="2"/>
      <c r="AKI240" s="2"/>
      <c r="AKJ240" s="2"/>
      <c r="AKK240" s="2"/>
      <c r="AKL240" s="2"/>
      <c r="AKM240" s="2"/>
      <c r="AKN240" s="2"/>
      <c r="AKO240" s="2"/>
      <c r="AKP240" s="2"/>
      <c r="AKQ240" s="2"/>
      <c r="AKR240" s="2"/>
      <c r="AKS240" s="2"/>
      <c r="AKT240" s="2"/>
      <c r="AKU240" s="2"/>
      <c r="AKV240" s="2"/>
      <c r="AKW240" s="2"/>
      <c r="AKX240" s="2"/>
      <c r="AKY240" s="2"/>
      <c r="AKZ240" s="2"/>
      <c r="ALA240" s="2"/>
      <c r="ALB240" s="2"/>
      <c r="ALC240" s="2"/>
      <c r="ALD240" s="2"/>
      <c r="ALE240" s="2"/>
      <c r="ALF240" s="2"/>
      <c r="ALG240" s="2"/>
      <c r="ALH240" s="2"/>
      <c r="ALI240" s="2"/>
      <c r="ALJ240" s="2"/>
      <c r="ALK240" s="2"/>
      <c r="ALL240" s="2"/>
      <c r="ALM240" s="2"/>
      <c r="ALN240" s="2"/>
      <c r="ALO240" s="2"/>
      <c r="ALP240" s="2"/>
      <c r="ALQ240" s="2"/>
      <c r="ALR240" s="2"/>
      <c r="ALS240" s="2"/>
      <c r="ALT240" s="2"/>
      <c r="ALU240" s="2"/>
      <c r="ALV240" s="2"/>
      <c r="ALW240" s="2"/>
      <c r="ALX240" s="2"/>
      <c r="ALY240" s="2"/>
      <c r="ALZ240" s="2"/>
      <c r="AMA240" s="2"/>
      <c r="AMB240" s="2"/>
      <c r="AMC240" s="2"/>
      <c r="AMD240" s="2"/>
      <c r="AME240" s="2"/>
      <c r="AMF240" s="2"/>
      <c r="AMG240" s="2"/>
      <c r="AMH240" s="2"/>
      <c r="AMI240" s="2"/>
      <c r="AMJ240" s="2"/>
    </row>
  </sheetData>
  <mergeCells count="104">
    <mergeCell ref="A145:B145"/>
    <mergeCell ref="C125:D125"/>
    <mergeCell ref="C131:D131"/>
    <mergeCell ref="C132:D132"/>
    <mergeCell ref="C133:D133"/>
    <mergeCell ref="A142:B142"/>
    <mergeCell ref="C126:D126"/>
    <mergeCell ref="C127:D127"/>
    <mergeCell ref="C128:D128"/>
    <mergeCell ref="C129:D129"/>
    <mergeCell ref="C130:D130"/>
    <mergeCell ref="C120:D120"/>
    <mergeCell ref="C121:D121"/>
    <mergeCell ref="C122:D122"/>
    <mergeCell ref="C123:D123"/>
    <mergeCell ref="C124:D124"/>
    <mergeCell ref="A115:E115"/>
    <mergeCell ref="C116:D116"/>
    <mergeCell ref="C117:D117"/>
    <mergeCell ref="C118:D118"/>
    <mergeCell ref="C119:D119"/>
    <mergeCell ref="C110:D110"/>
    <mergeCell ref="C111:D111"/>
    <mergeCell ref="C112:D112"/>
    <mergeCell ref="C113:D113"/>
    <mergeCell ref="C114:D114"/>
    <mergeCell ref="C105:D105"/>
    <mergeCell ref="C106:D106"/>
    <mergeCell ref="C107:D107"/>
    <mergeCell ref="C108:D108"/>
    <mergeCell ref="C109:D109"/>
    <mergeCell ref="C99:D99"/>
    <mergeCell ref="C101:D101"/>
    <mergeCell ref="C102:D102"/>
    <mergeCell ref="C103:D103"/>
    <mergeCell ref="C104:D104"/>
    <mergeCell ref="C89:D89"/>
    <mergeCell ref="C90:D90"/>
    <mergeCell ref="C91:D91"/>
    <mergeCell ref="C97:D97"/>
    <mergeCell ref="C98:D98"/>
    <mergeCell ref="C92:D92"/>
    <mergeCell ref="C94:D94"/>
    <mergeCell ref="C93:D93"/>
    <mergeCell ref="C78:D78"/>
    <mergeCell ref="A79:E79"/>
    <mergeCell ref="C80:D80"/>
    <mergeCell ref="C81:D81"/>
    <mergeCell ref="C88:D88"/>
    <mergeCell ref="C82:D82"/>
    <mergeCell ref="B72:D72"/>
    <mergeCell ref="B73:C73"/>
    <mergeCell ref="B75:C75"/>
    <mergeCell ref="B76:C76"/>
    <mergeCell ref="C77:D77"/>
    <mergeCell ref="B65:D65"/>
    <mergeCell ref="B66:D66"/>
    <mergeCell ref="B69:D69"/>
    <mergeCell ref="B70:D70"/>
    <mergeCell ref="B71:D71"/>
    <mergeCell ref="B60:D60"/>
    <mergeCell ref="B61:D61"/>
    <mergeCell ref="B62:D62"/>
    <mergeCell ref="B63:D63"/>
    <mergeCell ref="A64:E64"/>
    <mergeCell ref="B53:D53"/>
    <mergeCell ref="B54:D54"/>
    <mergeCell ref="B55:D55"/>
    <mergeCell ref="B46:D46"/>
    <mergeCell ref="B47:D47"/>
    <mergeCell ref="B56:D56"/>
    <mergeCell ref="B57:D57"/>
    <mergeCell ref="B48:D48"/>
    <mergeCell ref="B49:D49"/>
    <mergeCell ref="B50:D50"/>
    <mergeCell ref="B51:D51"/>
    <mergeCell ref="B52:D52"/>
    <mergeCell ref="A9:E9"/>
    <mergeCell ref="B10:D10"/>
    <mergeCell ref="B11:D11"/>
    <mergeCell ref="B15:D15"/>
    <mergeCell ref="B16:D16"/>
    <mergeCell ref="A17:E17"/>
    <mergeCell ref="B20:D20"/>
    <mergeCell ref="B26:D26"/>
    <mergeCell ref="B28:D28"/>
    <mergeCell ref="B29:D29"/>
    <mergeCell ref="B24:D24"/>
    <mergeCell ref="B30:D30"/>
    <mergeCell ref="B31:D31"/>
    <mergeCell ref="B32:D32"/>
    <mergeCell ref="B33:D33"/>
    <mergeCell ref="B43:D43"/>
    <mergeCell ref="B44:D44"/>
    <mergeCell ref="B45:D45"/>
    <mergeCell ref="B34:D34"/>
    <mergeCell ref="B40:D40"/>
    <mergeCell ref="B41:D41"/>
    <mergeCell ref="B42:D42"/>
    <mergeCell ref="B35:D35"/>
    <mergeCell ref="B36:D36"/>
    <mergeCell ref="B37:D37"/>
    <mergeCell ref="B38:D38"/>
    <mergeCell ref="B39:D39"/>
  </mergeCells>
  <pageMargins left="1.1811023622047245" right="0.39370078740157483" top="0.78740157480314965" bottom="0.78740157480314965" header="0" footer="0"/>
  <pageSetup paperSize="9" scale="68" fitToHeight="3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45"/>
  <sheetViews>
    <sheetView zoomScale="90" zoomScaleNormal="90" workbookViewId="0">
      <selection activeCell="E12" sqref="E12"/>
    </sheetView>
  </sheetViews>
  <sheetFormatPr defaultColWidth="9.140625" defaultRowHeight="15.75"/>
  <cols>
    <col min="1" max="1" width="9.28515625" style="2" customWidth="1"/>
    <col min="2" max="2" width="9.5703125" style="2" customWidth="1"/>
    <col min="3" max="3" width="9" style="1" customWidth="1"/>
    <col min="4" max="4" width="31.5703125" style="1" customWidth="1"/>
    <col min="5" max="5" width="58.5703125" style="1" customWidth="1"/>
    <col min="6" max="6" width="8.7109375" style="1" customWidth="1"/>
    <col min="7" max="7" width="11.28515625" style="1" customWidth="1"/>
    <col min="8" max="8" width="13.7109375" style="1" customWidth="1"/>
    <col min="9" max="9" width="14" style="1" customWidth="1"/>
    <col min="10" max="10" width="8.7109375" style="1" customWidth="1"/>
    <col min="11" max="11" width="10.140625" style="1" customWidth="1"/>
    <col min="12" max="1024" width="9.140625" style="2"/>
  </cols>
  <sheetData>
    <row r="1" spans="1:12">
      <c r="G1" s="3" t="s">
        <v>485</v>
      </c>
    </row>
    <row r="2" spans="1:12">
      <c r="G2" s="3" t="s">
        <v>486</v>
      </c>
    </row>
    <row r="3" spans="1:12">
      <c r="F3" s="2"/>
      <c r="G3" s="3" t="s">
        <v>487</v>
      </c>
      <c r="I3" s="2"/>
    </row>
    <row r="4" spans="1:12" hidden="1">
      <c r="G4" s="3" t="s">
        <v>4</v>
      </c>
    </row>
    <row r="5" spans="1:12" ht="23.25" customHeight="1">
      <c r="G5" s="3" t="s">
        <v>5</v>
      </c>
    </row>
    <row r="6" spans="1:12" ht="15.75" customHeight="1">
      <c r="A6" s="2" t="s">
        <v>488</v>
      </c>
      <c r="G6" s="3" t="s">
        <v>6</v>
      </c>
    </row>
    <row r="7" spans="1:12" ht="18.75" hidden="1" customHeight="1">
      <c r="G7" s="3" t="s">
        <v>7</v>
      </c>
    </row>
    <row r="8" spans="1:12">
      <c r="A8" s="357"/>
      <c r="B8" s="357"/>
      <c r="F8" s="3"/>
      <c r="G8" s="3" t="s">
        <v>489</v>
      </c>
    </row>
    <row r="9" spans="1:12" ht="17.25" customHeight="1">
      <c r="A9" s="144"/>
      <c r="E9" s="145" t="s">
        <v>490</v>
      </c>
      <c r="F9" s="3"/>
      <c r="G9" s="3"/>
    </row>
    <row r="10" spans="1:12" ht="18.75">
      <c r="C10" s="2"/>
      <c r="D10" s="146"/>
      <c r="E10" s="40" t="s">
        <v>491</v>
      </c>
      <c r="F10" s="146"/>
      <c r="G10" s="146"/>
      <c r="H10" s="146"/>
      <c r="I10" s="146"/>
      <c r="J10" s="146"/>
      <c r="L10" s="1"/>
    </row>
    <row r="11" spans="1:12" ht="18.75" customHeight="1">
      <c r="A11" s="357" t="s">
        <v>9</v>
      </c>
      <c r="B11" s="357"/>
      <c r="C11" s="39"/>
      <c r="D11" s="2"/>
      <c r="E11" s="40"/>
      <c r="F11" s="40"/>
      <c r="G11" s="40"/>
      <c r="H11" s="41"/>
      <c r="L11" s="1"/>
    </row>
    <row r="12" spans="1:12" ht="25.5" customHeight="1">
      <c r="A12" s="144" t="s">
        <v>130</v>
      </c>
      <c r="J12" s="3"/>
    </row>
    <row r="13" spans="1:12" ht="96.75" customHeight="1">
      <c r="A13" s="147" t="s">
        <v>153</v>
      </c>
      <c r="B13" s="147" t="s">
        <v>154</v>
      </c>
      <c r="C13" s="84" t="s">
        <v>155</v>
      </c>
      <c r="D13" s="148" t="s">
        <v>156</v>
      </c>
      <c r="E13" s="85" t="s">
        <v>492</v>
      </c>
      <c r="F13" s="87" t="s">
        <v>493</v>
      </c>
      <c r="G13" s="85" t="s">
        <v>494</v>
      </c>
      <c r="H13" s="87" t="s">
        <v>495</v>
      </c>
      <c r="I13" s="87" t="s">
        <v>496</v>
      </c>
      <c r="J13" s="87" t="s">
        <v>497</v>
      </c>
    </row>
    <row r="14" spans="1:12">
      <c r="A14" s="149">
        <v>1</v>
      </c>
      <c r="B14" s="149">
        <v>2</v>
      </c>
      <c r="C14" s="150">
        <v>3</v>
      </c>
      <c r="D14" s="126">
        <v>4</v>
      </c>
      <c r="E14" s="143">
        <v>5</v>
      </c>
      <c r="F14" s="8">
        <v>6</v>
      </c>
      <c r="G14" s="8">
        <v>7</v>
      </c>
      <c r="H14" s="8">
        <v>8</v>
      </c>
      <c r="I14" s="8">
        <v>9</v>
      </c>
      <c r="J14" s="8">
        <v>10</v>
      </c>
    </row>
    <row r="15" spans="1:12" ht="41.25" hidden="1" customHeight="1">
      <c r="A15" s="89" t="s">
        <v>234</v>
      </c>
      <c r="B15" s="89" t="s">
        <v>235</v>
      </c>
      <c r="C15" s="89" t="s">
        <v>228</v>
      </c>
      <c r="D15" s="17" t="s">
        <v>236</v>
      </c>
      <c r="E15" s="11" t="s">
        <v>498</v>
      </c>
      <c r="F15" s="6">
        <v>2022</v>
      </c>
      <c r="G15" s="6"/>
      <c r="H15" s="6"/>
      <c r="I15" s="151"/>
      <c r="J15" s="6">
        <v>100</v>
      </c>
    </row>
    <row r="16" spans="1:12" ht="41.25" hidden="1" customHeight="1">
      <c r="A16" s="89" t="s">
        <v>234</v>
      </c>
      <c r="B16" s="89" t="s">
        <v>235</v>
      </c>
      <c r="C16" s="89" t="s">
        <v>228</v>
      </c>
      <c r="D16" s="17" t="s">
        <v>236</v>
      </c>
      <c r="E16" s="11" t="s">
        <v>499</v>
      </c>
      <c r="F16" s="152" t="s">
        <v>500</v>
      </c>
      <c r="G16" s="153"/>
      <c r="H16" s="154"/>
      <c r="I16" s="154"/>
      <c r="J16" s="12">
        <v>100</v>
      </c>
    </row>
    <row r="17" spans="1:109" ht="54.75" hidden="1" customHeight="1">
      <c r="A17" s="89" t="s">
        <v>242</v>
      </c>
      <c r="B17" s="89" t="s">
        <v>243</v>
      </c>
      <c r="C17" s="89" t="s">
        <v>244</v>
      </c>
      <c r="D17" s="17" t="s">
        <v>245</v>
      </c>
      <c r="E17" s="11" t="s">
        <v>499</v>
      </c>
      <c r="F17" s="152" t="s">
        <v>500</v>
      </c>
      <c r="G17" s="153"/>
      <c r="H17" s="155"/>
      <c r="I17" s="156"/>
      <c r="J17" s="12">
        <v>100</v>
      </c>
    </row>
    <row r="18" spans="1:109" ht="40.5" hidden="1" customHeight="1">
      <c r="A18" s="89"/>
      <c r="B18" s="89"/>
      <c r="C18" s="89"/>
      <c r="D18" s="17"/>
      <c r="E18" s="11"/>
      <c r="F18" s="91"/>
      <c r="G18" s="155"/>
      <c r="H18" s="155"/>
      <c r="I18" s="155"/>
      <c r="J18" s="12"/>
    </row>
    <row r="19" spans="1:109" ht="33.75" hidden="1" customHeight="1">
      <c r="A19" s="89"/>
      <c r="B19" s="5"/>
      <c r="C19" s="89"/>
      <c r="D19" s="17"/>
      <c r="E19" s="11"/>
      <c r="F19" s="91"/>
      <c r="G19" s="155"/>
      <c r="H19" s="155"/>
      <c r="I19" s="155"/>
      <c r="J19" s="12"/>
    </row>
    <row r="20" spans="1:109" ht="54" hidden="1" customHeight="1">
      <c r="A20" s="89" t="s">
        <v>292</v>
      </c>
      <c r="B20" s="5">
        <v>7322</v>
      </c>
      <c r="C20" s="89" t="s">
        <v>228</v>
      </c>
      <c r="D20" s="157" t="s">
        <v>501</v>
      </c>
      <c r="E20" s="11" t="s">
        <v>502</v>
      </c>
      <c r="F20" s="91">
        <v>2022</v>
      </c>
      <c r="G20" s="155"/>
      <c r="H20" s="155"/>
      <c r="I20" s="154">
        <v>0</v>
      </c>
      <c r="J20" s="12">
        <v>100</v>
      </c>
    </row>
    <row r="21" spans="1:109" ht="51.75" hidden="1" customHeight="1">
      <c r="A21" s="89" t="s">
        <v>343</v>
      </c>
      <c r="B21" s="5">
        <v>7321</v>
      </c>
      <c r="C21" s="89" t="s">
        <v>228</v>
      </c>
      <c r="D21" s="17" t="s">
        <v>230</v>
      </c>
      <c r="E21" s="11" t="s">
        <v>503</v>
      </c>
      <c r="F21" s="152" t="s">
        <v>504</v>
      </c>
      <c r="G21" s="155"/>
      <c r="H21" s="155"/>
      <c r="I21" s="154">
        <v>0</v>
      </c>
      <c r="J21" s="12">
        <v>100</v>
      </c>
    </row>
    <row r="22" spans="1:109" ht="54" customHeight="1">
      <c r="A22" s="89"/>
      <c r="B22" s="89"/>
      <c r="C22" s="89"/>
      <c r="D22" s="17"/>
      <c r="E22" s="11"/>
      <c r="F22" s="152"/>
      <c r="G22" s="155"/>
      <c r="H22" s="155"/>
      <c r="I22" s="156"/>
      <c r="J22" s="12"/>
    </row>
    <row r="23" spans="1:109" ht="31.5" hidden="1" customHeight="1">
      <c r="A23" s="89"/>
      <c r="B23" s="89"/>
      <c r="C23" s="89"/>
      <c r="D23" s="17"/>
      <c r="E23" s="11"/>
      <c r="F23" s="91"/>
      <c r="G23" s="155"/>
      <c r="H23" s="155"/>
      <c r="I23" s="155"/>
      <c r="J23" s="12"/>
    </row>
    <row r="24" spans="1:109" ht="54" hidden="1" customHeight="1">
      <c r="A24" s="89" t="s">
        <v>389</v>
      </c>
      <c r="B24" s="89" t="s">
        <v>390</v>
      </c>
      <c r="C24" s="89" t="s">
        <v>228</v>
      </c>
      <c r="D24" s="17" t="s">
        <v>505</v>
      </c>
      <c r="E24" s="11" t="s">
        <v>506</v>
      </c>
      <c r="F24" s="91">
        <v>2022</v>
      </c>
      <c r="G24" s="155"/>
      <c r="H24" s="155"/>
      <c r="I24" s="154"/>
      <c r="J24" s="12">
        <v>100</v>
      </c>
    </row>
    <row r="25" spans="1:109" hidden="1">
      <c r="A25" s="89"/>
      <c r="B25" s="89"/>
      <c r="C25" s="89"/>
      <c r="D25" s="108"/>
      <c r="E25" s="48"/>
      <c r="F25" s="91"/>
      <c r="G25" s="155"/>
      <c r="H25" s="155"/>
      <c r="I25" s="155"/>
      <c r="J25" s="12"/>
    </row>
    <row r="26" spans="1:109" ht="45" hidden="1" customHeight="1">
      <c r="A26" s="89"/>
      <c r="B26" s="89"/>
      <c r="C26" s="89"/>
      <c r="D26" s="108"/>
      <c r="E26" s="48"/>
      <c r="F26" s="91"/>
      <c r="G26" s="155"/>
      <c r="H26" s="155"/>
      <c r="I26" s="155"/>
      <c r="J26" s="12"/>
    </row>
    <row r="27" spans="1:109" ht="49.5" hidden="1" customHeight="1">
      <c r="A27" s="89"/>
      <c r="B27" s="89"/>
      <c r="C27" s="89"/>
      <c r="D27" s="108"/>
      <c r="E27" s="48"/>
      <c r="F27" s="91"/>
      <c r="G27" s="155"/>
      <c r="H27" s="155"/>
      <c r="I27" s="155"/>
      <c r="J27" s="12"/>
    </row>
    <row r="28" spans="1:109" ht="65.25" hidden="1" customHeight="1">
      <c r="A28" s="89"/>
      <c r="B28" s="5"/>
      <c r="C28" s="89"/>
      <c r="D28" s="17"/>
      <c r="E28" s="11"/>
      <c r="F28" s="152"/>
      <c r="G28" s="155"/>
      <c r="H28" s="155"/>
      <c r="I28" s="155"/>
      <c r="J28" s="12"/>
    </row>
    <row r="29" spans="1:109" ht="28.5" hidden="1">
      <c r="A29" s="89" t="s">
        <v>343</v>
      </c>
      <c r="B29" s="5">
        <v>7321</v>
      </c>
      <c r="C29" s="89" t="s">
        <v>228</v>
      </c>
      <c r="D29" s="17" t="s">
        <v>230</v>
      </c>
      <c r="E29" s="48"/>
      <c r="F29" s="91">
        <v>2021</v>
      </c>
      <c r="G29" s="155"/>
      <c r="H29" s="158">
        <v>0</v>
      </c>
      <c r="I29" s="155"/>
      <c r="J29" s="12">
        <v>100</v>
      </c>
    </row>
    <row r="30" spans="1:109" s="1" customFormat="1" ht="28.5" hidden="1">
      <c r="A30" s="89" t="s">
        <v>343</v>
      </c>
      <c r="B30" s="5">
        <v>7321</v>
      </c>
      <c r="C30" s="89" t="s">
        <v>228</v>
      </c>
      <c r="D30" s="17" t="s">
        <v>230</v>
      </c>
      <c r="E30" s="11"/>
      <c r="F30" s="91">
        <v>2021</v>
      </c>
      <c r="G30" s="155"/>
      <c r="H30" s="158">
        <v>0</v>
      </c>
      <c r="I30" s="155"/>
      <c r="J30" s="12">
        <v>100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</row>
    <row r="31" spans="1:109" s="1" customFormat="1" ht="34.5" hidden="1" customHeight="1">
      <c r="A31" s="89"/>
      <c r="B31" s="5"/>
      <c r="C31" s="89"/>
      <c r="D31" s="17"/>
      <c r="E31" s="11"/>
      <c r="F31" s="91"/>
      <c r="G31" s="155"/>
      <c r="H31" s="158"/>
      <c r="I31" s="155"/>
      <c r="J31" s="1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</row>
    <row r="32" spans="1:109" s="1" customFormat="1" ht="37.5" hidden="1" customHeight="1">
      <c r="A32" s="89"/>
      <c r="B32" s="89"/>
      <c r="C32" s="89"/>
      <c r="D32" s="17"/>
      <c r="E32" s="11"/>
      <c r="F32" s="91"/>
      <c r="G32" s="155"/>
      <c r="H32" s="158"/>
      <c r="I32" s="155"/>
      <c r="J32" s="1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</row>
    <row r="33" spans="1:109" s="1" customFormat="1" ht="51" hidden="1" customHeight="1">
      <c r="A33" s="89"/>
      <c r="B33" s="89"/>
      <c r="C33" s="89"/>
      <c r="D33" s="118"/>
      <c r="E33" s="11"/>
      <c r="F33" s="91"/>
      <c r="G33" s="155"/>
      <c r="H33" s="158"/>
      <c r="I33" s="155"/>
      <c r="J33" s="1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</row>
    <row r="34" spans="1:109" s="1" customFormat="1" ht="53.25" hidden="1" customHeight="1">
      <c r="A34" s="89"/>
      <c r="B34" s="89"/>
      <c r="C34" s="89"/>
      <c r="D34" s="118"/>
      <c r="E34" s="11"/>
      <c r="F34" s="152"/>
      <c r="G34" s="155"/>
      <c r="H34" s="158"/>
      <c r="I34" s="155"/>
      <c r="J34" s="1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</row>
    <row r="35" spans="1:109" s="1" customFormat="1" hidden="1">
      <c r="A35" s="89"/>
      <c r="B35" s="89"/>
      <c r="C35" s="131"/>
      <c r="D35" s="112"/>
      <c r="E35" s="11"/>
      <c r="F35" s="91"/>
      <c r="G35" s="155"/>
      <c r="H35" s="158"/>
      <c r="I35" s="155"/>
      <c r="J35" s="1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</row>
    <row r="36" spans="1:109" s="1" customFormat="1" ht="15" hidden="1" customHeight="1">
      <c r="A36" s="119"/>
      <c r="B36" s="119"/>
      <c r="C36" s="131"/>
      <c r="D36" s="52"/>
      <c r="E36" s="52"/>
      <c r="F36" s="12"/>
      <c r="G36" s="159"/>
      <c r="H36" s="158"/>
      <c r="I36" s="159"/>
      <c r="J36" s="1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</row>
    <row r="37" spans="1:109" s="1" customFormat="1" ht="28.5" hidden="1" customHeight="1">
      <c r="A37" s="119"/>
      <c r="B37" s="119"/>
      <c r="C37" s="131"/>
      <c r="D37" s="56"/>
      <c r="E37" s="56"/>
      <c r="F37" s="12"/>
      <c r="G37" s="155"/>
      <c r="H37" s="158"/>
      <c r="I37" s="155"/>
      <c r="J37" s="1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</row>
    <row r="38" spans="1:109" s="1" customFormat="1" hidden="1">
      <c r="A38" s="119"/>
      <c r="B38" s="119"/>
      <c r="C38" s="131"/>
      <c r="D38" s="48"/>
      <c r="E38" s="48"/>
      <c r="F38" s="12"/>
      <c r="G38" s="155"/>
      <c r="H38" s="158"/>
      <c r="I38" s="155"/>
      <c r="J38" s="1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</row>
    <row r="39" spans="1:109" s="1" customFormat="1" ht="15" hidden="1" customHeight="1">
      <c r="A39" s="119"/>
      <c r="B39" s="119"/>
      <c r="C39" s="131"/>
      <c r="D39" s="56"/>
      <c r="E39" s="56"/>
      <c r="F39" s="12"/>
      <c r="G39" s="155"/>
      <c r="H39" s="158"/>
      <c r="I39" s="155"/>
      <c r="J39" s="1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</row>
    <row r="40" spans="1:109" s="1" customFormat="1" ht="54.75" hidden="1" customHeight="1">
      <c r="A40" s="89"/>
      <c r="B40" s="89"/>
      <c r="C40" s="89"/>
      <c r="D40" s="118"/>
      <c r="E40" s="56"/>
      <c r="F40" s="151"/>
      <c r="G40" s="155"/>
      <c r="H40" s="158"/>
      <c r="I40" s="155"/>
      <c r="J40" s="1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</row>
    <row r="41" spans="1:109" s="27" customFormat="1" ht="19.5" customHeight="1">
      <c r="A41" s="89" t="s">
        <v>118</v>
      </c>
      <c r="B41" s="89" t="s">
        <v>118</v>
      </c>
      <c r="C41" s="131" t="s">
        <v>118</v>
      </c>
      <c r="D41" s="46" t="s">
        <v>449</v>
      </c>
      <c r="E41" s="143" t="s">
        <v>118</v>
      </c>
      <c r="F41" s="12" t="s">
        <v>118</v>
      </c>
      <c r="G41" s="12">
        <f>SUM(G15:G32)</f>
        <v>0</v>
      </c>
      <c r="H41" s="12">
        <f>SUM(H15:H40)</f>
        <v>0</v>
      </c>
      <c r="I41" s="50">
        <f>SUM(I15:I40)</f>
        <v>0</v>
      </c>
      <c r="J41" s="12" t="s">
        <v>118</v>
      </c>
    </row>
    <row r="42" spans="1:109" ht="49.5" hidden="1" customHeight="1">
      <c r="A42" s="3" t="s">
        <v>122</v>
      </c>
      <c r="C42" s="27"/>
      <c r="D42" s="32"/>
      <c r="E42" s="32"/>
      <c r="F42" s="3" t="s">
        <v>123</v>
      </c>
      <c r="G42" s="27"/>
      <c r="H42" s="27"/>
      <c r="I42" s="27"/>
      <c r="J42" s="27"/>
    </row>
    <row r="43" spans="1:109" ht="53.25" hidden="1" customHeight="1">
      <c r="A43" s="3" t="s">
        <v>124</v>
      </c>
      <c r="D43" s="33"/>
      <c r="F43" s="3" t="s">
        <v>125</v>
      </c>
      <c r="J43" s="27"/>
    </row>
    <row r="44" spans="1:109" s="2" customFormat="1" ht="88.5" hidden="1" customHeight="1">
      <c r="C44" s="1"/>
      <c r="D44" s="33" t="s">
        <v>120</v>
      </c>
      <c r="E44" s="33"/>
      <c r="F44" s="1"/>
      <c r="G44" s="1"/>
      <c r="H44" s="1"/>
      <c r="I44" s="1" t="s">
        <v>121</v>
      </c>
      <c r="J44" s="1"/>
      <c r="K44" s="1"/>
    </row>
    <row r="45" spans="1:109" s="1" customFormat="1" hidden="1">
      <c r="C45" s="27"/>
      <c r="D45" s="35" t="s">
        <v>150</v>
      </c>
      <c r="E45" s="35"/>
      <c r="F45" s="27"/>
      <c r="G45" s="27"/>
      <c r="H45" s="34" t="s">
        <v>151</v>
      </c>
      <c r="I45" s="27"/>
      <c r="J45" s="27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</row>
    <row r="46" spans="1:109" s="1" customFormat="1" hidden="1">
      <c r="C46" s="27"/>
      <c r="D46" s="32"/>
      <c r="E46" s="32"/>
      <c r="F46" s="27"/>
      <c r="G46" s="27"/>
      <c r="H46" s="27"/>
      <c r="I46" s="27"/>
      <c r="J46" s="27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</row>
    <row r="47" spans="1:109" s="1" customFormat="1" hidden="1">
      <c r="C47" s="27"/>
      <c r="D47" s="32"/>
      <c r="E47" s="32"/>
      <c r="F47" s="27"/>
      <c r="G47" s="27"/>
      <c r="H47" s="27"/>
      <c r="I47" s="27"/>
      <c r="J47" s="27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</row>
    <row r="48" spans="1:109" s="1" customFormat="1" hidden="1">
      <c r="C48" s="27"/>
      <c r="D48" s="358" t="s">
        <v>128</v>
      </c>
      <c r="E48" s="358"/>
      <c r="F48" s="27"/>
      <c r="G48" s="27"/>
      <c r="H48" s="36" t="s">
        <v>127</v>
      </c>
      <c r="I48" s="27"/>
      <c r="J48" s="27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</row>
    <row r="49" spans="1:109" s="1" customFormat="1" hidden="1">
      <c r="C49" s="27"/>
      <c r="D49" s="32"/>
      <c r="E49" s="32"/>
      <c r="F49" s="27"/>
      <c r="G49" s="27"/>
      <c r="H49" s="27"/>
      <c r="I49" s="27"/>
      <c r="J49" s="27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</row>
    <row r="50" spans="1:109" s="1" customFormat="1" ht="27" customHeight="1">
      <c r="A50" s="2" t="s">
        <v>126</v>
      </c>
      <c r="C50" s="27"/>
      <c r="D50" s="32"/>
      <c r="E50" s="32"/>
      <c r="F50" s="1" t="s">
        <v>127</v>
      </c>
      <c r="G50" s="27"/>
      <c r="H50" s="27"/>
      <c r="I50" s="27"/>
      <c r="J50" s="27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</row>
    <row r="51" spans="1:109" s="1" customFormat="1">
      <c r="C51" s="27"/>
      <c r="D51" s="32"/>
      <c r="E51" s="32"/>
      <c r="F51" s="27"/>
      <c r="G51" s="27"/>
      <c r="H51" s="27"/>
      <c r="I51" s="27"/>
      <c r="J51" s="27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</row>
    <row r="52" spans="1:109" s="1" customFormat="1">
      <c r="C52" s="27"/>
      <c r="D52" s="32"/>
      <c r="E52" s="32"/>
      <c r="F52" s="27"/>
      <c r="G52" s="27"/>
      <c r="H52" s="27"/>
      <c r="I52" s="27"/>
      <c r="J52" s="27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</row>
    <row r="53" spans="1:109" s="1" customFormat="1">
      <c r="C53" s="27"/>
      <c r="D53" s="32"/>
      <c r="E53" s="32"/>
      <c r="F53" s="27"/>
      <c r="G53" s="27"/>
      <c r="H53" s="27"/>
      <c r="I53" s="27"/>
      <c r="J53" s="27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</row>
    <row r="54" spans="1:109" s="1" customFormat="1">
      <c r="C54" s="27"/>
      <c r="D54" s="32"/>
      <c r="E54" s="32"/>
      <c r="F54" s="27"/>
      <c r="G54" s="27"/>
      <c r="H54" s="27"/>
      <c r="I54" s="27"/>
      <c r="J54" s="27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</row>
    <row r="55" spans="1:109" s="1" customFormat="1">
      <c r="C55" s="27"/>
      <c r="D55" s="32"/>
      <c r="E55" s="32"/>
      <c r="F55" s="27"/>
      <c r="G55" s="27"/>
      <c r="H55" s="27"/>
      <c r="I55" s="27"/>
      <c r="J55" s="27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</row>
    <row r="56" spans="1:109" s="1" customFormat="1">
      <c r="C56" s="27"/>
      <c r="D56" s="32"/>
      <c r="E56" s="32"/>
      <c r="F56" s="27"/>
      <c r="G56" s="27"/>
      <c r="H56" s="27"/>
      <c r="I56" s="27"/>
      <c r="J56" s="27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</row>
    <row r="57" spans="1:109" s="1" customFormat="1">
      <c r="C57" s="27"/>
      <c r="D57" s="32"/>
      <c r="E57" s="32"/>
      <c r="F57" s="27"/>
      <c r="G57" s="27"/>
      <c r="H57" s="27"/>
      <c r="I57" s="27"/>
      <c r="J57" s="27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</row>
    <row r="58" spans="1:109" s="1" customFormat="1">
      <c r="C58" s="27"/>
      <c r="D58" s="32"/>
      <c r="E58" s="32"/>
      <c r="F58" s="27"/>
      <c r="G58" s="27"/>
      <c r="H58" s="27"/>
      <c r="I58" s="27"/>
      <c r="J58" s="27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</row>
    <row r="59" spans="1:109" s="1" customFormat="1">
      <c r="C59" s="27"/>
      <c r="D59" s="32"/>
      <c r="E59" s="32"/>
      <c r="F59" s="27"/>
      <c r="G59" s="27"/>
      <c r="H59" s="27"/>
      <c r="I59" s="27"/>
      <c r="J59" s="27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</row>
    <row r="60" spans="1:109" s="1" customFormat="1">
      <c r="C60" s="27"/>
      <c r="D60" s="32"/>
      <c r="E60" s="32"/>
      <c r="F60" s="27"/>
      <c r="G60" s="27"/>
      <c r="H60" s="27"/>
      <c r="I60" s="27"/>
      <c r="J60" s="27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</row>
    <row r="61" spans="1:109" s="1" customFormat="1">
      <c r="C61" s="27"/>
      <c r="D61" s="32"/>
      <c r="E61" s="32"/>
      <c r="F61" s="27"/>
      <c r="G61" s="27"/>
      <c r="H61" s="27"/>
      <c r="I61" s="27"/>
      <c r="J61" s="27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</row>
    <row r="62" spans="1:109" s="1" customFormat="1">
      <c r="C62" s="27"/>
      <c r="D62" s="32"/>
      <c r="E62" s="32"/>
      <c r="F62" s="27"/>
      <c r="G62" s="27"/>
      <c r="H62" s="27"/>
      <c r="I62" s="27"/>
      <c r="J62" s="27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</row>
    <row r="63" spans="1:109" s="1" customFormat="1">
      <c r="C63" s="27"/>
      <c r="D63" s="32"/>
      <c r="E63" s="32"/>
      <c r="F63" s="27"/>
      <c r="G63" s="27"/>
      <c r="H63" s="27"/>
      <c r="I63" s="27"/>
      <c r="J63" s="27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</row>
    <row r="64" spans="1:109" s="1" customFormat="1">
      <c r="C64" s="27"/>
      <c r="D64" s="32"/>
      <c r="E64" s="32"/>
      <c r="F64" s="27"/>
      <c r="G64" s="27"/>
      <c r="H64" s="27"/>
      <c r="I64" s="27"/>
      <c r="J64" s="27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</row>
    <row r="65" spans="3:109" s="1" customFormat="1">
      <c r="C65" s="27"/>
      <c r="D65" s="32"/>
      <c r="E65" s="32"/>
      <c r="F65" s="27"/>
      <c r="G65" s="27"/>
      <c r="H65" s="27"/>
      <c r="I65" s="27"/>
      <c r="J65" s="27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</row>
    <row r="66" spans="3:109" s="1" customFormat="1">
      <c r="C66" s="27"/>
      <c r="D66" s="32"/>
      <c r="E66" s="32"/>
      <c r="F66" s="27"/>
      <c r="G66" s="27"/>
      <c r="H66" s="27"/>
      <c r="I66" s="27"/>
      <c r="J66" s="27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</row>
    <row r="67" spans="3:109" s="1" customFormat="1">
      <c r="C67" s="27"/>
      <c r="D67" s="32"/>
      <c r="E67" s="32"/>
      <c r="F67" s="27"/>
      <c r="G67" s="27"/>
      <c r="H67" s="27"/>
      <c r="I67" s="27"/>
      <c r="J67" s="27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</row>
    <row r="68" spans="3:109" s="1" customFormat="1">
      <c r="C68" s="27"/>
      <c r="D68" s="32"/>
      <c r="E68" s="32"/>
      <c r="F68" s="27"/>
      <c r="G68" s="27"/>
      <c r="H68" s="27"/>
      <c r="I68" s="27"/>
      <c r="J68" s="27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</row>
    <row r="69" spans="3:109" s="1" customFormat="1">
      <c r="C69" s="27"/>
      <c r="D69" s="32"/>
      <c r="E69" s="32"/>
      <c r="F69" s="27"/>
      <c r="G69" s="27"/>
      <c r="H69" s="27"/>
      <c r="I69" s="27"/>
      <c r="J69" s="27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</row>
    <row r="70" spans="3:109" s="1" customFormat="1">
      <c r="C70" s="27"/>
      <c r="D70" s="32"/>
      <c r="E70" s="32"/>
      <c r="F70" s="27"/>
      <c r="G70" s="27"/>
      <c r="H70" s="27"/>
      <c r="I70" s="27"/>
      <c r="J70" s="27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</row>
    <row r="71" spans="3:109" s="1" customFormat="1">
      <c r="C71" s="27"/>
      <c r="D71" s="32"/>
      <c r="E71" s="32"/>
      <c r="F71" s="27"/>
      <c r="G71" s="27"/>
      <c r="H71" s="27"/>
      <c r="I71" s="27"/>
      <c r="J71" s="27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</row>
    <row r="72" spans="3:109" s="1" customFormat="1">
      <c r="C72" s="27"/>
      <c r="D72" s="32"/>
      <c r="E72" s="32"/>
      <c r="F72" s="27"/>
      <c r="G72" s="27"/>
      <c r="H72" s="27"/>
      <c r="I72" s="27"/>
      <c r="J72" s="27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</row>
    <row r="73" spans="3:109" s="1" customFormat="1">
      <c r="C73" s="27"/>
      <c r="D73" s="32"/>
      <c r="E73" s="32"/>
      <c r="F73" s="27"/>
      <c r="G73" s="27"/>
      <c r="H73" s="27"/>
      <c r="I73" s="27"/>
      <c r="J73" s="27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</row>
    <row r="74" spans="3:109" s="1" customFormat="1">
      <c r="C74" s="27"/>
      <c r="D74" s="32"/>
      <c r="E74" s="32"/>
      <c r="F74" s="27"/>
      <c r="G74" s="27"/>
      <c r="H74" s="27"/>
      <c r="I74" s="27"/>
      <c r="J74" s="27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</row>
    <row r="75" spans="3:109" s="1" customFormat="1">
      <c r="C75" s="27"/>
      <c r="D75" s="32"/>
      <c r="E75" s="32"/>
      <c r="F75" s="27"/>
      <c r="G75" s="27"/>
      <c r="H75" s="27"/>
      <c r="I75" s="27"/>
      <c r="J75" s="27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</row>
    <row r="76" spans="3:109" s="1" customFormat="1">
      <c r="C76" s="27"/>
      <c r="D76" s="32"/>
      <c r="E76" s="32"/>
      <c r="F76" s="27"/>
      <c r="G76" s="27"/>
      <c r="H76" s="27"/>
      <c r="I76" s="27"/>
      <c r="J76" s="27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</row>
    <row r="77" spans="3:109" s="1" customFormat="1">
      <c r="C77" s="27"/>
      <c r="D77" s="32"/>
      <c r="E77" s="32"/>
      <c r="F77" s="27"/>
      <c r="G77" s="27"/>
      <c r="H77" s="27"/>
      <c r="I77" s="27"/>
      <c r="J77" s="27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</row>
    <row r="78" spans="3:109" s="1" customFormat="1">
      <c r="C78" s="27"/>
      <c r="D78" s="32"/>
      <c r="E78" s="32"/>
      <c r="F78" s="27"/>
      <c r="G78" s="27"/>
      <c r="H78" s="27"/>
      <c r="I78" s="27"/>
      <c r="J78" s="27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</row>
    <row r="79" spans="3:109" s="1" customFormat="1">
      <c r="C79" s="27"/>
      <c r="D79" s="32"/>
      <c r="E79" s="32"/>
      <c r="F79" s="27"/>
      <c r="G79" s="27"/>
      <c r="H79" s="27"/>
      <c r="I79" s="27"/>
      <c r="J79" s="27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</row>
    <row r="80" spans="3:109" s="1" customFormat="1">
      <c r="C80" s="27"/>
      <c r="D80" s="32"/>
      <c r="E80" s="32"/>
      <c r="F80" s="27"/>
      <c r="G80" s="27"/>
      <c r="H80" s="27"/>
      <c r="I80" s="27"/>
      <c r="J80" s="27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</row>
    <row r="81" spans="3:109" s="1" customFormat="1">
      <c r="C81" s="27"/>
      <c r="D81" s="32"/>
      <c r="E81" s="32"/>
      <c r="F81" s="27"/>
      <c r="G81" s="27"/>
      <c r="H81" s="27"/>
      <c r="I81" s="27"/>
      <c r="J81" s="27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</row>
    <row r="82" spans="3:109" s="1" customFormat="1">
      <c r="C82" s="27"/>
      <c r="D82" s="32"/>
      <c r="E82" s="32"/>
      <c r="F82" s="27"/>
      <c r="G82" s="27"/>
      <c r="H82" s="27"/>
      <c r="I82" s="27"/>
      <c r="J82" s="27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</row>
    <row r="83" spans="3:109" s="1" customFormat="1">
      <c r="C83" s="27"/>
      <c r="D83" s="32"/>
      <c r="E83" s="32"/>
      <c r="F83" s="27"/>
      <c r="G83" s="27"/>
      <c r="H83" s="27"/>
      <c r="I83" s="27"/>
      <c r="J83" s="27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</row>
    <row r="84" spans="3:109" s="1" customFormat="1">
      <c r="C84" s="27"/>
      <c r="D84" s="32"/>
      <c r="E84" s="32"/>
      <c r="F84" s="27"/>
      <c r="G84" s="27"/>
      <c r="H84" s="27"/>
      <c r="I84" s="27"/>
      <c r="J84" s="27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</row>
    <row r="85" spans="3:109" s="1" customFormat="1">
      <c r="C85" s="27"/>
      <c r="D85" s="32"/>
      <c r="E85" s="32"/>
      <c r="F85" s="27"/>
      <c r="G85" s="27"/>
      <c r="H85" s="27"/>
      <c r="I85" s="27"/>
      <c r="J85" s="27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</row>
    <row r="86" spans="3:109" s="1" customFormat="1">
      <c r="C86" s="27"/>
      <c r="D86" s="32"/>
      <c r="E86" s="32"/>
      <c r="F86" s="27"/>
      <c r="G86" s="27"/>
      <c r="H86" s="27"/>
      <c r="I86" s="27"/>
      <c r="J86" s="27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</row>
    <row r="87" spans="3:109" s="1" customFormat="1">
      <c r="C87" s="27"/>
      <c r="D87" s="32"/>
      <c r="E87" s="32"/>
      <c r="F87" s="27"/>
      <c r="G87" s="27"/>
      <c r="H87" s="27"/>
      <c r="I87" s="27"/>
      <c r="J87" s="27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</row>
    <row r="88" spans="3:109" s="1" customFormat="1">
      <c r="C88" s="27"/>
      <c r="D88" s="32"/>
      <c r="E88" s="32"/>
      <c r="F88" s="27"/>
      <c r="G88" s="27"/>
      <c r="H88" s="27"/>
      <c r="I88" s="27"/>
      <c r="J88" s="27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</row>
    <row r="89" spans="3:109" s="1" customFormat="1">
      <c r="C89" s="27"/>
      <c r="D89" s="32"/>
      <c r="E89" s="32"/>
      <c r="F89" s="27"/>
      <c r="G89" s="27"/>
      <c r="H89" s="27"/>
      <c r="I89" s="27"/>
      <c r="J89" s="27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</row>
    <row r="90" spans="3:109" s="1" customFormat="1">
      <c r="C90" s="27"/>
      <c r="D90" s="32"/>
      <c r="E90" s="32"/>
      <c r="F90" s="27"/>
      <c r="G90" s="27"/>
      <c r="H90" s="27"/>
      <c r="I90" s="27"/>
      <c r="J90" s="27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</row>
    <row r="91" spans="3:109" s="1" customFormat="1">
      <c r="C91" s="27"/>
      <c r="D91" s="32"/>
      <c r="E91" s="32"/>
      <c r="F91" s="27"/>
      <c r="G91" s="27"/>
      <c r="H91" s="27"/>
      <c r="I91" s="27"/>
      <c r="J91" s="27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</row>
    <row r="92" spans="3:109" s="1" customFormat="1">
      <c r="C92" s="27"/>
      <c r="D92" s="32"/>
      <c r="E92" s="32"/>
      <c r="F92" s="27"/>
      <c r="G92" s="27"/>
      <c r="H92" s="27"/>
      <c r="I92" s="27"/>
      <c r="J92" s="27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</row>
    <row r="93" spans="3:109" s="1" customFormat="1">
      <c r="C93" s="27"/>
      <c r="D93" s="32"/>
      <c r="E93" s="32"/>
      <c r="F93" s="27"/>
      <c r="G93" s="27"/>
      <c r="H93" s="27"/>
      <c r="I93" s="27"/>
      <c r="J93" s="27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</row>
    <row r="94" spans="3:109" s="1" customFormat="1">
      <c r="C94" s="27"/>
      <c r="D94" s="32"/>
      <c r="E94" s="32"/>
      <c r="F94" s="27"/>
      <c r="G94" s="27"/>
      <c r="H94" s="27"/>
      <c r="I94" s="27"/>
      <c r="J94" s="27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</row>
    <row r="95" spans="3:109" s="1" customFormat="1">
      <c r="C95" s="27"/>
      <c r="D95" s="32"/>
      <c r="E95" s="32"/>
      <c r="F95" s="27"/>
      <c r="G95" s="27"/>
      <c r="H95" s="27"/>
      <c r="I95" s="27"/>
      <c r="J95" s="27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</row>
    <row r="96" spans="3:109" s="1" customFormat="1">
      <c r="C96" s="27"/>
      <c r="D96" s="32"/>
      <c r="E96" s="32"/>
      <c r="F96" s="27"/>
      <c r="G96" s="27"/>
      <c r="H96" s="27"/>
      <c r="I96" s="27"/>
      <c r="J96" s="27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</row>
    <row r="97" spans="3:109" s="1" customFormat="1">
      <c r="C97" s="27"/>
      <c r="D97" s="32"/>
      <c r="E97" s="32"/>
      <c r="F97" s="27"/>
      <c r="G97" s="27"/>
      <c r="H97" s="27"/>
      <c r="I97" s="27"/>
      <c r="J97" s="27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</row>
    <row r="98" spans="3:109" s="1" customFormat="1">
      <c r="C98" s="27"/>
      <c r="D98" s="32"/>
      <c r="E98" s="32"/>
      <c r="F98" s="27"/>
      <c r="G98" s="27"/>
      <c r="H98" s="27"/>
      <c r="I98" s="27"/>
      <c r="J98" s="27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</row>
    <row r="99" spans="3:109" s="1" customFormat="1">
      <c r="C99" s="27"/>
      <c r="D99" s="32"/>
      <c r="E99" s="32"/>
      <c r="F99" s="27"/>
      <c r="G99" s="27"/>
      <c r="H99" s="27"/>
      <c r="I99" s="27"/>
      <c r="J99" s="27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</row>
    <row r="100" spans="3:109" s="1" customFormat="1">
      <c r="C100" s="27"/>
      <c r="D100" s="32"/>
      <c r="E100" s="32"/>
      <c r="F100" s="27"/>
      <c r="G100" s="27"/>
      <c r="H100" s="27"/>
      <c r="I100" s="27"/>
      <c r="J100" s="27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</row>
    <row r="101" spans="3:109" s="1" customFormat="1">
      <c r="C101" s="27"/>
      <c r="D101" s="32"/>
      <c r="E101" s="32"/>
      <c r="F101" s="27"/>
      <c r="G101" s="27"/>
      <c r="H101" s="27"/>
      <c r="I101" s="27"/>
      <c r="J101" s="27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</row>
    <row r="102" spans="3:109" s="1" customFormat="1">
      <c r="C102" s="27"/>
      <c r="D102" s="32"/>
      <c r="E102" s="32"/>
      <c r="F102" s="27"/>
      <c r="G102" s="27"/>
      <c r="H102" s="27"/>
      <c r="I102" s="27"/>
      <c r="J102" s="27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</row>
    <row r="103" spans="3:109" s="1" customFormat="1">
      <c r="C103" s="27"/>
      <c r="D103" s="32"/>
      <c r="E103" s="32"/>
      <c r="F103" s="27"/>
      <c r="G103" s="27"/>
      <c r="H103" s="27"/>
      <c r="I103" s="27"/>
      <c r="J103" s="27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</row>
    <row r="104" spans="3:109" s="1" customFormat="1">
      <c r="C104" s="27"/>
      <c r="D104" s="32"/>
      <c r="E104" s="32"/>
      <c r="F104" s="27"/>
      <c r="G104" s="27"/>
      <c r="H104" s="27"/>
      <c r="I104" s="27"/>
      <c r="J104" s="27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</row>
    <row r="105" spans="3:109" s="1" customFormat="1">
      <c r="C105" s="27"/>
      <c r="D105" s="32"/>
      <c r="E105" s="32"/>
      <c r="F105" s="27"/>
      <c r="G105" s="27"/>
      <c r="H105" s="27"/>
      <c r="I105" s="27"/>
      <c r="J105" s="27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</row>
    <row r="106" spans="3:109" s="1" customFormat="1">
      <c r="C106" s="27"/>
      <c r="D106" s="32"/>
      <c r="E106" s="32"/>
      <c r="F106" s="27"/>
      <c r="G106" s="27"/>
      <c r="H106" s="27"/>
      <c r="I106" s="27"/>
      <c r="J106" s="27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</row>
    <row r="107" spans="3:109" s="1" customFormat="1">
      <c r="C107" s="27"/>
      <c r="D107" s="32"/>
      <c r="E107" s="32"/>
      <c r="F107" s="27"/>
      <c r="G107" s="27"/>
      <c r="H107" s="27"/>
      <c r="I107" s="27"/>
      <c r="J107" s="27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</row>
    <row r="108" spans="3:109" s="1" customFormat="1">
      <c r="C108" s="27"/>
      <c r="D108" s="32"/>
      <c r="E108" s="32"/>
      <c r="F108" s="27"/>
      <c r="G108" s="27"/>
      <c r="H108" s="27"/>
      <c r="I108" s="27"/>
      <c r="J108" s="27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</row>
    <row r="109" spans="3:109" s="1" customFormat="1">
      <c r="C109" s="27"/>
      <c r="D109" s="32"/>
      <c r="E109" s="32"/>
      <c r="F109" s="27"/>
      <c r="G109" s="27"/>
      <c r="H109" s="27"/>
      <c r="I109" s="27"/>
      <c r="J109" s="27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</row>
    <row r="110" spans="3:109" s="1" customFormat="1">
      <c r="C110" s="27"/>
      <c r="D110" s="32"/>
      <c r="E110" s="32"/>
      <c r="F110" s="27"/>
      <c r="G110" s="27"/>
      <c r="H110" s="27"/>
      <c r="I110" s="27"/>
      <c r="J110" s="27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</row>
    <row r="111" spans="3:109" s="1" customFormat="1">
      <c r="C111" s="27"/>
      <c r="D111" s="32"/>
      <c r="E111" s="32"/>
      <c r="F111" s="27"/>
      <c r="G111" s="27"/>
      <c r="H111" s="27"/>
      <c r="I111" s="27"/>
      <c r="J111" s="27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</row>
    <row r="112" spans="3:109" s="1" customFormat="1">
      <c r="C112" s="27"/>
      <c r="D112" s="32"/>
      <c r="E112" s="32"/>
      <c r="F112" s="27"/>
      <c r="G112" s="27"/>
      <c r="H112" s="27"/>
      <c r="I112" s="27"/>
      <c r="J112" s="27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</row>
    <row r="113" spans="3:109" s="1" customFormat="1">
      <c r="C113" s="27"/>
      <c r="D113" s="32"/>
      <c r="E113" s="32"/>
      <c r="F113" s="27"/>
      <c r="G113" s="27"/>
      <c r="H113" s="27"/>
      <c r="I113" s="27"/>
      <c r="J113" s="27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</row>
    <row r="114" spans="3:109" s="1" customFormat="1">
      <c r="C114" s="27"/>
      <c r="D114" s="32"/>
      <c r="E114" s="32"/>
      <c r="F114" s="27"/>
      <c r="G114" s="27"/>
      <c r="H114" s="27"/>
      <c r="I114" s="27"/>
      <c r="J114" s="27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</row>
    <row r="115" spans="3:109" s="1" customFormat="1">
      <c r="C115" s="27"/>
      <c r="D115" s="32"/>
      <c r="E115" s="32"/>
      <c r="F115" s="27"/>
      <c r="G115" s="27"/>
      <c r="H115" s="27"/>
      <c r="I115" s="27"/>
      <c r="J115" s="27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</row>
    <row r="116" spans="3:109" s="1" customFormat="1">
      <c r="C116" s="27"/>
      <c r="D116" s="32"/>
      <c r="E116" s="32"/>
      <c r="F116" s="27"/>
      <c r="G116" s="27"/>
      <c r="H116" s="27"/>
      <c r="I116" s="27"/>
      <c r="J116" s="27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</row>
    <row r="117" spans="3:109" s="1" customFormat="1">
      <c r="C117" s="27"/>
      <c r="D117" s="32"/>
      <c r="E117" s="32"/>
      <c r="F117" s="27"/>
      <c r="G117" s="27"/>
      <c r="H117" s="27"/>
      <c r="I117" s="27"/>
      <c r="J117" s="27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</row>
    <row r="118" spans="3:109" s="1" customFormat="1">
      <c r="C118" s="27"/>
      <c r="D118" s="32"/>
      <c r="E118" s="32"/>
      <c r="F118" s="27"/>
      <c r="G118" s="27"/>
      <c r="H118" s="27"/>
      <c r="I118" s="27"/>
      <c r="J118" s="27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</row>
    <row r="119" spans="3:109" s="1" customFormat="1">
      <c r="C119" s="27"/>
      <c r="D119" s="32"/>
      <c r="E119" s="32"/>
      <c r="F119" s="27"/>
      <c r="G119" s="27"/>
      <c r="H119" s="27"/>
      <c r="I119" s="27"/>
      <c r="J119" s="27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</row>
    <row r="120" spans="3:109" s="1" customFormat="1">
      <c r="C120" s="27"/>
      <c r="D120" s="32"/>
      <c r="E120" s="32"/>
      <c r="F120" s="27"/>
      <c r="G120" s="27"/>
      <c r="H120" s="27"/>
      <c r="I120" s="27"/>
      <c r="J120" s="27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</row>
    <row r="121" spans="3:109" s="1" customFormat="1">
      <c r="C121" s="27"/>
      <c r="D121" s="32"/>
      <c r="E121" s="32"/>
      <c r="F121" s="27"/>
      <c r="G121" s="27"/>
      <c r="H121" s="27"/>
      <c r="I121" s="27"/>
      <c r="J121" s="27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</row>
    <row r="122" spans="3:109" s="1" customFormat="1">
      <c r="C122" s="27"/>
      <c r="D122" s="32"/>
      <c r="E122" s="32"/>
      <c r="F122" s="27"/>
      <c r="G122" s="27"/>
      <c r="H122" s="27"/>
      <c r="I122" s="27"/>
      <c r="J122" s="27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</row>
    <row r="123" spans="3:109" s="1" customFormat="1">
      <c r="C123" s="27"/>
      <c r="D123" s="32"/>
      <c r="E123" s="32"/>
      <c r="F123" s="27"/>
      <c r="G123" s="27"/>
      <c r="H123" s="27"/>
      <c r="I123" s="27"/>
      <c r="J123" s="27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</row>
    <row r="124" spans="3:109" s="1" customFormat="1">
      <c r="C124" s="27"/>
      <c r="D124" s="32"/>
      <c r="E124" s="32"/>
      <c r="F124" s="27"/>
      <c r="G124" s="27"/>
      <c r="H124" s="27"/>
      <c r="I124" s="27"/>
      <c r="J124" s="27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</row>
    <row r="125" spans="3:109" s="1" customFormat="1">
      <c r="C125" s="27"/>
      <c r="D125" s="32"/>
      <c r="E125" s="32"/>
      <c r="F125" s="27"/>
      <c r="G125" s="27"/>
      <c r="H125" s="27"/>
      <c r="I125" s="27"/>
      <c r="J125" s="27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</row>
    <row r="126" spans="3:109" s="1" customFormat="1">
      <c r="C126" s="27"/>
      <c r="D126" s="32"/>
      <c r="E126" s="32"/>
      <c r="F126" s="27"/>
      <c r="G126" s="27"/>
      <c r="H126" s="27"/>
      <c r="I126" s="27"/>
      <c r="J126" s="27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</row>
    <row r="127" spans="3:109" s="1" customFormat="1">
      <c r="C127" s="27"/>
      <c r="D127" s="32"/>
      <c r="E127" s="32"/>
      <c r="F127" s="27"/>
      <c r="G127" s="27"/>
      <c r="H127" s="27"/>
      <c r="I127" s="27"/>
      <c r="J127" s="27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</row>
    <row r="128" spans="3:109" s="1" customFormat="1">
      <c r="C128" s="27"/>
      <c r="D128" s="32"/>
      <c r="E128" s="32"/>
      <c r="F128" s="27"/>
      <c r="G128" s="27"/>
      <c r="H128" s="27"/>
      <c r="I128" s="27"/>
      <c r="J128" s="27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</row>
    <row r="129" spans="3:109" s="1" customFormat="1">
      <c r="C129" s="27"/>
      <c r="D129" s="32"/>
      <c r="E129" s="32"/>
      <c r="F129" s="27"/>
      <c r="G129" s="27"/>
      <c r="H129" s="27"/>
      <c r="I129" s="27"/>
      <c r="J129" s="27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</row>
    <row r="130" spans="3:109" s="1" customFormat="1">
      <c r="C130" s="27"/>
      <c r="D130" s="32"/>
      <c r="E130" s="32"/>
      <c r="F130" s="27"/>
      <c r="G130" s="27"/>
      <c r="H130" s="27"/>
      <c r="I130" s="27"/>
      <c r="J130" s="27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</row>
    <row r="131" spans="3:109" s="1" customFormat="1">
      <c r="C131" s="27"/>
      <c r="D131" s="32"/>
      <c r="E131" s="32"/>
      <c r="F131" s="27"/>
      <c r="G131" s="27"/>
      <c r="H131" s="27"/>
      <c r="I131" s="27"/>
      <c r="J131" s="27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</row>
    <row r="132" spans="3:109" s="1" customFormat="1">
      <c r="C132" s="27"/>
      <c r="D132" s="32"/>
      <c r="E132" s="32"/>
      <c r="F132" s="27"/>
      <c r="G132" s="27"/>
      <c r="H132" s="27"/>
      <c r="I132" s="27"/>
      <c r="J132" s="27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</row>
    <row r="133" spans="3:109" s="1" customFormat="1">
      <c r="C133" s="27"/>
      <c r="D133" s="32"/>
      <c r="E133" s="32"/>
      <c r="F133" s="27"/>
      <c r="G133" s="27"/>
      <c r="H133" s="27"/>
      <c r="I133" s="27"/>
      <c r="J133" s="27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</row>
    <row r="134" spans="3:109" s="1" customFormat="1">
      <c r="C134" s="27"/>
      <c r="D134" s="32"/>
      <c r="E134" s="32"/>
      <c r="F134" s="27"/>
      <c r="G134" s="27"/>
      <c r="H134" s="27"/>
      <c r="I134" s="27"/>
      <c r="J134" s="27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</row>
    <row r="135" spans="3:109" s="1" customFormat="1">
      <c r="C135" s="27"/>
      <c r="D135" s="32"/>
      <c r="E135" s="32"/>
      <c r="F135" s="27"/>
      <c r="G135" s="27"/>
      <c r="H135" s="27"/>
      <c r="I135" s="27"/>
      <c r="J135" s="27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</row>
    <row r="136" spans="3:109" s="1" customFormat="1">
      <c r="C136" s="27"/>
      <c r="D136" s="32"/>
      <c r="E136" s="32"/>
      <c r="F136" s="27"/>
      <c r="G136" s="27"/>
      <c r="H136" s="27"/>
      <c r="I136" s="27"/>
      <c r="J136" s="27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</row>
    <row r="137" spans="3:109" s="1" customFormat="1">
      <c r="C137" s="27"/>
      <c r="D137" s="32"/>
      <c r="E137" s="32"/>
      <c r="F137" s="27"/>
      <c r="G137" s="27"/>
      <c r="H137" s="27"/>
      <c r="I137" s="27"/>
      <c r="J137" s="27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</row>
    <row r="138" spans="3:109" s="1" customFormat="1">
      <c r="D138" s="38"/>
      <c r="E138" s="38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</row>
    <row r="139" spans="3:109" s="1" customFormat="1">
      <c r="D139" s="38"/>
      <c r="E139" s="38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</row>
    <row r="140" spans="3:109" s="1" customFormat="1">
      <c r="D140" s="38"/>
      <c r="E140" s="38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</row>
    <row r="141" spans="3:109" s="1" customFormat="1">
      <c r="D141" s="38"/>
      <c r="E141" s="38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</row>
    <row r="142" spans="3:109" s="1" customFormat="1">
      <c r="D142" s="38"/>
      <c r="E142" s="38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</row>
    <row r="143" spans="3:109" s="1" customFormat="1">
      <c r="D143" s="38"/>
      <c r="E143" s="38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</row>
    <row r="144" spans="3:109" s="1" customFormat="1">
      <c r="D144" s="38"/>
      <c r="E144" s="38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</row>
    <row r="145" spans="4:109" s="1" customFormat="1">
      <c r="D145" s="38"/>
      <c r="E145" s="38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</row>
  </sheetData>
  <mergeCells count="3">
    <mergeCell ref="A8:B8"/>
    <mergeCell ref="A11:B11"/>
    <mergeCell ref="D48:E48"/>
  </mergeCells>
  <printOptions horizontalCentered="1"/>
  <pageMargins left="0.47222222222222199" right="0.47222222222222199" top="1.1812499999999999" bottom="0.39374999999999999" header="0.511811023622047" footer="0.511811023622047"/>
  <pageSetup paperSize="9" scale="80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9"/>
  <sheetViews>
    <sheetView topLeftCell="A70" workbookViewId="0">
      <selection activeCell="F85" sqref="F85"/>
    </sheetView>
  </sheetViews>
  <sheetFormatPr defaultRowHeight="12.75"/>
  <cols>
    <col min="1" max="3" width="12" style="286" customWidth="1"/>
    <col min="4" max="6" width="40.7109375" style="286" customWidth="1"/>
    <col min="7" max="10" width="15.7109375" style="286" customWidth="1"/>
    <col min="11" max="16384" width="9.140625" style="286"/>
  </cols>
  <sheetData>
    <row r="1" spans="1:10" ht="15.75">
      <c r="H1" s="3" t="s">
        <v>681</v>
      </c>
    </row>
    <row r="2" spans="1:10" ht="15.75">
      <c r="H2" s="3" t="s">
        <v>577</v>
      </c>
    </row>
    <row r="3" spans="1:10" ht="15.75">
      <c r="H3" s="3" t="s">
        <v>2</v>
      </c>
    </row>
    <row r="4" spans="1:10" ht="15.75">
      <c r="H4" s="252" t="s">
        <v>592</v>
      </c>
    </row>
    <row r="5" spans="1:10" ht="15.75">
      <c r="H5" s="3" t="s">
        <v>5</v>
      </c>
    </row>
    <row r="6" spans="1:10" ht="15.75">
      <c r="H6" s="3" t="s">
        <v>2</v>
      </c>
    </row>
    <row r="7" spans="1:10" ht="15.75">
      <c r="H7" s="252" t="s">
        <v>691</v>
      </c>
    </row>
    <row r="9" spans="1:10">
      <c r="A9" s="361" t="s">
        <v>680</v>
      </c>
      <c r="B9" s="362"/>
      <c r="C9" s="362"/>
      <c r="D9" s="362"/>
      <c r="E9" s="362"/>
      <c r="F9" s="362"/>
      <c r="G9" s="362"/>
      <c r="H9" s="362"/>
      <c r="I9" s="362"/>
      <c r="J9" s="362"/>
    </row>
    <row r="10" spans="1:10">
      <c r="A10" s="287"/>
      <c r="B10" s="287"/>
      <c r="C10" s="287"/>
      <c r="D10" s="287"/>
      <c r="E10" s="287"/>
      <c r="F10" s="287"/>
      <c r="G10" s="287"/>
      <c r="H10" s="287"/>
      <c r="I10" s="287"/>
      <c r="J10" s="287"/>
    </row>
    <row r="11" spans="1:10">
      <c r="A11" s="288" t="s">
        <v>9</v>
      </c>
      <c r="B11" s="287"/>
      <c r="C11" s="287"/>
      <c r="D11" s="287"/>
      <c r="E11" s="287"/>
      <c r="F11" s="287"/>
      <c r="G11" s="287"/>
      <c r="H11" s="287"/>
      <c r="I11" s="287"/>
      <c r="J11" s="287"/>
    </row>
    <row r="12" spans="1:10">
      <c r="A12" s="287" t="s">
        <v>130</v>
      </c>
      <c r="B12" s="287"/>
      <c r="C12" s="287"/>
      <c r="D12" s="287"/>
      <c r="E12" s="287"/>
      <c r="F12" s="287"/>
      <c r="G12" s="287"/>
      <c r="H12" s="287"/>
      <c r="I12" s="287"/>
      <c r="J12" s="289" t="s">
        <v>562</v>
      </c>
    </row>
    <row r="13" spans="1:10">
      <c r="A13" s="363" t="s">
        <v>153</v>
      </c>
      <c r="B13" s="363" t="s">
        <v>154</v>
      </c>
      <c r="C13" s="363" t="s">
        <v>155</v>
      </c>
      <c r="D13" s="359" t="s">
        <v>659</v>
      </c>
      <c r="E13" s="359" t="s">
        <v>679</v>
      </c>
      <c r="F13" s="363" t="s">
        <v>678</v>
      </c>
      <c r="G13" s="359" t="s">
        <v>14</v>
      </c>
      <c r="H13" s="359" t="s">
        <v>15</v>
      </c>
      <c r="I13" s="359" t="s">
        <v>157</v>
      </c>
      <c r="J13" s="359"/>
    </row>
    <row r="14" spans="1:10" ht="68.099999999999994" customHeight="1">
      <c r="A14" s="359"/>
      <c r="B14" s="359"/>
      <c r="C14" s="359"/>
      <c r="D14" s="359"/>
      <c r="E14" s="359"/>
      <c r="F14" s="359"/>
      <c r="G14" s="359"/>
      <c r="H14" s="359"/>
      <c r="I14" s="290" t="s">
        <v>17</v>
      </c>
      <c r="J14" s="290" t="s">
        <v>162</v>
      </c>
    </row>
    <row r="15" spans="1:10">
      <c r="A15" s="290">
        <v>1</v>
      </c>
      <c r="B15" s="290">
        <v>2</v>
      </c>
      <c r="C15" s="290">
        <v>3</v>
      </c>
      <c r="D15" s="290">
        <v>4</v>
      </c>
      <c r="E15" s="290">
        <v>5</v>
      </c>
      <c r="F15" s="290">
        <v>6</v>
      </c>
      <c r="G15" s="290">
        <v>7</v>
      </c>
      <c r="H15" s="290">
        <v>8</v>
      </c>
      <c r="I15" s="291">
        <v>9</v>
      </c>
      <c r="J15" s="291">
        <v>10</v>
      </c>
    </row>
    <row r="16" spans="1:10">
      <c r="A16" s="292" t="s">
        <v>167</v>
      </c>
      <c r="B16" s="292" t="s">
        <v>620</v>
      </c>
      <c r="C16" s="292" t="s">
        <v>620</v>
      </c>
      <c r="D16" s="293" t="s">
        <v>653</v>
      </c>
      <c r="E16" s="293" t="s">
        <v>620</v>
      </c>
      <c r="F16" s="293" t="s">
        <v>620</v>
      </c>
      <c r="G16" s="294">
        <v>148474693</v>
      </c>
      <c r="H16" s="294">
        <v>148474693</v>
      </c>
      <c r="I16" s="294">
        <v>0</v>
      </c>
      <c r="J16" s="294">
        <v>0</v>
      </c>
    </row>
    <row r="17" spans="1:10">
      <c r="A17" s="292" t="s">
        <v>169</v>
      </c>
      <c r="B17" s="292" t="s">
        <v>620</v>
      </c>
      <c r="C17" s="292" t="s">
        <v>620</v>
      </c>
      <c r="D17" s="293" t="s">
        <v>653</v>
      </c>
      <c r="E17" s="293" t="s">
        <v>620</v>
      </c>
      <c r="F17" s="293" t="s">
        <v>620</v>
      </c>
      <c r="G17" s="294">
        <v>124855454</v>
      </c>
      <c r="H17" s="294">
        <v>124855454</v>
      </c>
      <c r="I17" s="294">
        <v>0</v>
      </c>
      <c r="J17" s="294">
        <v>0</v>
      </c>
    </row>
    <row r="18" spans="1:10" ht="51">
      <c r="A18" s="290" t="s">
        <v>607</v>
      </c>
      <c r="B18" s="290" t="s">
        <v>603</v>
      </c>
      <c r="C18" s="290" t="s">
        <v>187</v>
      </c>
      <c r="D18" s="295" t="s">
        <v>648</v>
      </c>
      <c r="E18" s="295" t="s">
        <v>677</v>
      </c>
      <c r="F18" s="295" t="s">
        <v>676</v>
      </c>
      <c r="G18" s="296">
        <v>349287</v>
      </c>
      <c r="H18" s="296">
        <v>349287</v>
      </c>
      <c r="I18" s="296">
        <v>0</v>
      </c>
      <c r="J18" s="296">
        <v>0</v>
      </c>
    </row>
    <row r="19" spans="1:10" ht="38.25">
      <c r="A19" s="290" t="s">
        <v>246</v>
      </c>
      <c r="B19" s="290" t="s">
        <v>247</v>
      </c>
      <c r="C19" s="290" t="s">
        <v>244</v>
      </c>
      <c r="D19" s="295" t="s">
        <v>248</v>
      </c>
      <c r="E19" s="295" t="s">
        <v>663</v>
      </c>
      <c r="F19" s="295" t="s">
        <v>662</v>
      </c>
      <c r="G19" s="296">
        <v>122930748</v>
      </c>
      <c r="H19" s="296">
        <v>122930748</v>
      </c>
      <c r="I19" s="296">
        <v>0</v>
      </c>
      <c r="J19" s="296">
        <v>0</v>
      </c>
    </row>
    <row r="20" spans="1:10" ht="38.25">
      <c r="A20" s="290" t="s">
        <v>267</v>
      </c>
      <c r="B20" s="290" t="s">
        <v>268</v>
      </c>
      <c r="C20" s="290" t="s">
        <v>269</v>
      </c>
      <c r="D20" s="295" t="s">
        <v>446</v>
      </c>
      <c r="E20" s="295" t="s">
        <v>663</v>
      </c>
      <c r="F20" s="295" t="s">
        <v>662</v>
      </c>
      <c r="G20" s="296">
        <v>286235</v>
      </c>
      <c r="H20" s="296">
        <v>286235</v>
      </c>
      <c r="I20" s="296">
        <v>0</v>
      </c>
      <c r="J20" s="296">
        <v>0</v>
      </c>
    </row>
    <row r="21" spans="1:10" ht="38.25">
      <c r="A21" s="290" t="s">
        <v>547</v>
      </c>
      <c r="B21" s="290" t="s">
        <v>548</v>
      </c>
      <c r="C21" s="290" t="s">
        <v>275</v>
      </c>
      <c r="D21" s="295" t="s">
        <v>549</v>
      </c>
      <c r="E21" s="295" t="s">
        <v>663</v>
      </c>
      <c r="F21" s="295" t="s">
        <v>662</v>
      </c>
      <c r="G21" s="296">
        <v>1289184</v>
      </c>
      <c r="H21" s="296">
        <v>1289184</v>
      </c>
      <c r="I21" s="296">
        <v>0</v>
      </c>
      <c r="J21" s="296">
        <v>0</v>
      </c>
    </row>
    <row r="22" spans="1:10">
      <c r="A22" s="292" t="s">
        <v>656</v>
      </c>
      <c r="B22" s="292" t="s">
        <v>620</v>
      </c>
      <c r="C22" s="292" t="s">
        <v>620</v>
      </c>
      <c r="D22" s="293" t="s">
        <v>653</v>
      </c>
      <c r="E22" s="293" t="s">
        <v>620</v>
      </c>
      <c r="F22" s="293" t="s">
        <v>620</v>
      </c>
      <c r="G22" s="294">
        <v>15555641</v>
      </c>
      <c r="H22" s="294">
        <v>15555641</v>
      </c>
      <c r="I22" s="294">
        <v>0</v>
      </c>
      <c r="J22" s="294">
        <v>0</v>
      </c>
    </row>
    <row r="23" spans="1:10" ht="38.25">
      <c r="A23" s="290" t="s">
        <v>528</v>
      </c>
      <c r="B23" s="290" t="s">
        <v>265</v>
      </c>
      <c r="C23" s="290" t="s">
        <v>244</v>
      </c>
      <c r="D23" s="295" t="s">
        <v>655</v>
      </c>
      <c r="E23" s="295" t="s">
        <v>663</v>
      </c>
      <c r="F23" s="295" t="s">
        <v>662</v>
      </c>
      <c r="G23" s="296">
        <v>1487430</v>
      </c>
      <c r="H23" s="296">
        <v>1487430</v>
      </c>
      <c r="I23" s="296">
        <v>0</v>
      </c>
      <c r="J23" s="296">
        <v>0</v>
      </c>
    </row>
    <row r="24" spans="1:10" ht="51">
      <c r="A24" s="290" t="s">
        <v>528</v>
      </c>
      <c r="B24" s="290" t="s">
        <v>265</v>
      </c>
      <c r="C24" s="290" t="s">
        <v>244</v>
      </c>
      <c r="D24" s="295" t="s">
        <v>655</v>
      </c>
      <c r="E24" s="295" t="s">
        <v>675</v>
      </c>
      <c r="F24" s="295" t="s">
        <v>674</v>
      </c>
      <c r="G24" s="296">
        <v>12482436</v>
      </c>
      <c r="H24" s="296">
        <v>12482436</v>
      </c>
      <c r="I24" s="296">
        <v>0</v>
      </c>
      <c r="J24" s="296">
        <v>0</v>
      </c>
    </row>
    <row r="25" spans="1:10" ht="38.25">
      <c r="A25" s="290" t="s">
        <v>529</v>
      </c>
      <c r="B25" s="290" t="s">
        <v>268</v>
      </c>
      <c r="C25" s="290" t="s">
        <v>269</v>
      </c>
      <c r="D25" s="295" t="s">
        <v>446</v>
      </c>
      <c r="E25" s="295" t="s">
        <v>663</v>
      </c>
      <c r="F25" s="295" t="s">
        <v>662</v>
      </c>
      <c r="G25" s="296">
        <v>1585775</v>
      </c>
      <c r="H25" s="296">
        <v>1585775</v>
      </c>
      <c r="I25" s="296">
        <v>0</v>
      </c>
      <c r="J25" s="296">
        <v>0</v>
      </c>
    </row>
    <row r="26" spans="1:10">
      <c r="A26" s="292" t="s">
        <v>654</v>
      </c>
      <c r="B26" s="292" t="s">
        <v>620</v>
      </c>
      <c r="C26" s="292" t="s">
        <v>620</v>
      </c>
      <c r="D26" s="293" t="s">
        <v>653</v>
      </c>
      <c r="E26" s="293" t="s">
        <v>620</v>
      </c>
      <c r="F26" s="293" t="s">
        <v>620</v>
      </c>
      <c r="G26" s="294">
        <v>8063598</v>
      </c>
      <c r="H26" s="294">
        <v>8063598</v>
      </c>
      <c r="I26" s="294">
        <v>0</v>
      </c>
      <c r="J26" s="294">
        <v>0</v>
      </c>
    </row>
    <row r="27" spans="1:10" ht="38.25">
      <c r="A27" s="290" t="s">
        <v>289</v>
      </c>
      <c r="B27" s="290" t="s">
        <v>178</v>
      </c>
      <c r="C27" s="290" t="s">
        <v>179</v>
      </c>
      <c r="D27" s="295" t="s">
        <v>180</v>
      </c>
      <c r="E27" s="295" t="s">
        <v>663</v>
      </c>
      <c r="F27" s="295" t="s">
        <v>662</v>
      </c>
      <c r="G27" s="296">
        <v>912619</v>
      </c>
      <c r="H27" s="296">
        <v>912619</v>
      </c>
      <c r="I27" s="296">
        <v>0</v>
      </c>
      <c r="J27" s="296">
        <v>0</v>
      </c>
    </row>
    <row r="28" spans="1:10" ht="38.25">
      <c r="A28" s="290" t="s">
        <v>289</v>
      </c>
      <c r="B28" s="290" t="s">
        <v>178</v>
      </c>
      <c r="C28" s="290" t="s">
        <v>179</v>
      </c>
      <c r="D28" s="295" t="s">
        <v>180</v>
      </c>
      <c r="E28" s="295" t="s">
        <v>690</v>
      </c>
      <c r="F28" s="295" t="s">
        <v>673</v>
      </c>
      <c r="G28" s="296">
        <v>7150979</v>
      </c>
      <c r="H28" s="296">
        <v>7150979</v>
      </c>
      <c r="I28" s="296">
        <v>0</v>
      </c>
      <c r="J28" s="296">
        <v>0</v>
      </c>
    </row>
    <row r="29" spans="1:10">
      <c r="A29" s="292" t="s">
        <v>293</v>
      </c>
      <c r="B29" s="292" t="s">
        <v>620</v>
      </c>
      <c r="C29" s="292" t="s">
        <v>620</v>
      </c>
      <c r="D29" s="293" t="s">
        <v>294</v>
      </c>
      <c r="E29" s="293" t="s">
        <v>620</v>
      </c>
      <c r="F29" s="293" t="s">
        <v>620</v>
      </c>
      <c r="G29" s="294">
        <v>1885480</v>
      </c>
      <c r="H29" s="294">
        <v>1885480</v>
      </c>
      <c r="I29" s="294">
        <v>0</v>
      </c>
      <c r="J29" s="294">
        <v>0</v>
      </c>
    </row>
    <row r="30" spans="1:10">
      <c r="A30" s="292" t="s">
        <v>295</v>
      </c>
      <c r="B30" s="292" t="s">
        <v>620</v>
      </c>
      <c r="C30" s="292" t="s">
        <v>620</v>
      </c>
      <c r="D30" s="293" t="s">
        <v>294</v>
      </c>
      <c r="E30" s="293" t="s">
        <v>620</v>
      </c>
      <c r="F30" s="293" t="s">
        <v>620</v>
      </c>
      <c r="G30" s="294">
        <v>1885480</v>
      </c>
      <c r="H30" s="294">
        <v>1885480</v>
      </c>
      <c r="I30" s="294">
        <v>0</v>
      </c>
      <c r="J30" s="294">
        <v>0</v>
      </c>
    </row>
    <row r="31" spans="1:10" ht="38.25">
      <c r="A31" s="290" t="s">
        <v>299</v>
      </c>
      <c r="B31" s="290" t="s">
        <v>300</v>
      </c>
      <c r="C31" s="290" t="s">
        <v>301</v>
      </c>
      <c r="D31" s="295" t="s">
        <v>302</v>
      </c>
      <c r="E31" s="295" t="s">
        <v>663</v>
      </c>
      <c r="F31" s="295" t="s">
        <v>662</v>
      </c>
      <c r="G31" s="296">
        <v>150000</v>
      </c>
      <c r="H31" s="296">
        <v>150000</v>
      </c>
      <c r="I31" s="296">
        <v>0</v>
      </c>
      <c r="J31" s="296">
        <v>0</v>
      </c>
    </row>
    <row r="32" spans="1:10" ht="38.25">
      <c r="A32" s="290" t="s">
        <v>303</v>
      </c>
      <c r="B32" s="290" t="s">
        <v>304</v>
      </c>
      <c r="C32" s="290" t="s">
        <v>305</v>
      </c>
      <c r="D32" s="295" t="s">
        <v>306</v>
      </c>
      <c r="E32" s="295" t="s">
        <v>663</v>
      </c>
      <c r="F32" s="295" t="s">
        <v>662</v>
      </c>
      <c r="G32" s="296">
        <v>967060</v>
      </c>
      <c r="H32" s="296">
        <v>967060</v>
      </c>
      <c r="I32" s="296">
        <v>0</v>
      </c>
      <c r="J32" s="296">
        <v>0</v>
      </c>
    </row>
    <row r="33" spans="1:10" ht="51">
      <c r="A33" s="290" t="s">
        <v>303</v>
      </c>
      <c r="B33" s="290" t="s">
        <v>304</v>
      </c>
      <c r="C33" s="290" t="s">
        <v>305</v>
      </c>
      <c r="D33" s="295" t="s">
        <v>306</v>
      </c>
      <c r="E33" s="295" t="s">
        <v>668</v>
      </c>
      <c r="F33" s="295" t="s">
        <v>667</v>
      </c>
      <c r="G33" s="296">
        <v>298500</v>
      </c>
      <c r="H33" s="296">
        <v>298500</v>
      </c>
      <c r="I33" s="296">
        <v>0</v>
      </c>
      <c r="J33" s="296">
        <v>0</v>
      </c>
    </row>
    <row r="34" spans="1:10" ht="38.25">
      <c r="A34" s="290" t="s">
        <v>321</v>
      </c>
      <c r="B34" s="290" t="s">
        <v>322</v>
      </c>
      <c r="C34" s="290" t="s">
        <v>323</v>
      </c>
      <c r="D34" s="295" t="s">
        <v>324</v>
      </c>
      <c r="E34" s="295" t="s">
        <v>611</v>
      </c>
      <c r="F34" s="295" t="s">
        <v>664</v>
      </c>
      <c r="G34" s="296">
        <v>250960</v>
      </c>
      <c r="H34" s="296">
        <v>250960</v>
      </c>
      <c r="I34" s="296">
        <v>0</v>
      </c>
      <c r="J34" s="296">
        <v>0</v>
      </c>
    </row>
    <row r="35" spans="1:10" ht="38.25">
      <c r="A35" s="290" t="s">
        <v>321</v>
      </c>
      <c r="B35" s="290" t="s">
        <v>322</v>
      </c>
      <c r="C35" s="290" t="s">
        <v>323</v>
      </c>
      <c r="D35" s="295" t="s">
        <v>324</v>
      </c>
      <c r="E35" s="295" t="s">
        <v>663</v>
      </c>
      <c r="F35" s="295" t="s">
        <v>662</v>
      </c>
      <c r="G35" s="296">
        <v>28960</v>
      </c>
      <c r="H35" s="296">
        <v>28960</v>
      </c>
      <c r="I35" s="296">
        <v>0</v>
      </c>
      <c r="J35" s="296">
        <v>0</v>
      </c>
    </row>
    <row r="36" spans="1:10" ht="51">
      <c r="A36" s="290" t="s">
        <v>689</v>
      </c>
      <c r="B36" s="290" t="s">
        <v>566</v>
      </c>
      <c r="C36" s="290" t="s">
        <v>187</v>
      </c>
      <c r="D36" s="295" t="s">
        <v>638</v>
      </c>
      <c r="E36" s="295" t="s">
        <v>668</v>
      </c>
      <c r="F36" s="295" t="s">
        <v>667</v>
      </c>
      <c r="G36" s="296">
        <v>190000</v>
      </c>
      <c r="H36" s="296">
        <v>190000</v>
      </c>
      <c r="I36" s="296">
        <v>0</v>
      </c>
      <c r="J36" s="296">
        <v>0</v>
      </c>
    </row>
    <row r="37" spans="1:10" ht="25.5">
      <c r="A37" s="292" t="s">
        <v>345</v>
      </c>
      <c r="B37" s="292" t="s">
        <v>620</v>
      </c>
      <c r="C37" s="292" t="s">
        <v>620</v>
      </c>
      <c r="D37" s="293" t="s">
        <v>346</v>
      </c>
      <c r="E37" s="293" t="s">
        <v>620</v>
      </c>
      <c r="F37" s="293" t="s">
        <v>620</v>
      </c>
      <c r="G37" s="294">
        <v>116813825</v>
      </c>
      <c r="H37" s="294">
        <v>116813825</v>
      </c>
      <c r="I37" s="294">
        <v>0</v>
      </c>
      <c r="J37" s="294">
        <v>0</v>
      </c>
    </row>
    <row r="38" spans="1:10" ht="25.5">
      <c r="A38" s="292" t="s">
        <v>347</v>
      </c>
      <c r="B38" s="292" t="s">
        <v>620</v>
      </c>
      <c r="C38" s="292" t="s">
        <v>620</v>
      </c>
      <c r="D38" s="293" t="s">
        <v>346</v>
      </c>
      <c r="E38" s="293" t="s">
        <v>620</v>
      </c>
      <c r="F38" s="293" t="s">
        <v>620</v>
      </c>
      <c r="G38" s="294">
        <v>104319140</v>
      </c>
      <c r="H38" s="294">
        <v>104319140</v>
      </c>
      <c r="I38" s="294">
        <v>0</v>
      </c>
      <c r="J38" s="294">
        <v>0</v>
      </c>
    </row>
    <row r="39" spans="1:10" ht="51">
      <c r="A39" s="290" t="s">
        <v>649</v>
      </c>
      <c r="B39" s="290" t="s">
        <v>603</v>
      </c>
      <c r="C39" s="290" t="s">
        <v>187</v>
      </c>
      <c r="D39" s="295" t="s">
        <v>648</v>
      </c>
      <c r="E39" s="295" t="s">
        <v>663</v>
      </c>
      <c r="F39" s="295" t="s">
        <v>662</v>
      </c>
      <c r="G39" s="296">
        <v>150000</v>
      </c>
      <c r="H39" s="296">
        <v>150000</v>
      </c>
      <c r="I39" s="296">
        <v>0</v>
      </c>
      <c r="J39" s="296">
        <v>0</v>
      </c>
    </row>
    <row r="40" spans="1:10" ht="63.75">
      <c r="A40" s="290" t="s">
        <v>371</v>
      </c>
      <c r="B40" s="290" t="s">
        <v>372</v>
      </c>
      <c r="C40" s="290" t="s">
        <v>187</v>
      </c>
      <c r="D40" s="295" t="s">
        <v>373</v>
      </c>
      <c r="E40" s="295" t="s">
        <v>672</v>
      </c>
      <c r="F40" s="295" t="s">
        <v>671</v>
      </c>
      <c r="G40" s="296">
        <v>3716808</v>
      </c>
      <c r="H40" s="296">
        <v>3716808</v>
      </c>
      <c r="I40" s="296">
        <v>0</v>
      </c>
      <c r="J40" s="296">
        <v>0</v>
      </c>
    </row>
    <row r="41" spans="1:10" ht="51">
      <c r="A41" s="290" t="s">
        <v>377</v>
      </c>
      <c r="B41" s="290" t="s">
        <v>378</v>
      </c>
      <c r="C41" s="290" t="s">
        <v>300</v>
      </c>
      <c r="D41" s="295" t="s">
        <v>379</v>
      </c>
      <c r="E41" s="295" t="s">
        <v>670</v>
      </c>
      <c r="F41" s="295" t="s">
        <v>669</v>
      </c>
      <c r="G41" s="296">
        <v>14532</v>
      </c>
      <c r="H41" s="296">
        <v>14532</v>
      </c>
      <c r="I41" s="296">
        <v>0</v>
      </c>
      <c r="J41" s="296">
        <v>0</v>
      </c>
    </row>
    <row r="42" spans="1:10" ht="63.75">
      <c r="A42" s="290" t="s">
        <v>553</v>
      </c>
      <c r="B42" s="290" t="s">
        <v>555</v>
      </c>
      <c r="C42" s="290" t="s">
        <v>192</v>
      </c>
      <c r="D42" s="295" t="s">
        <v>636</v>
      </c>
      <c r="E42" s="295" t="s">
        <v>666</v>
      </c>
      <c r="F42" s="295" t="s">
        <v>665</v>
      </c>
      <c r="G42" s="296">
        <v>7930000</v>
      </c>
      <c r="H42" s="296">
        <v>7930000</v>
      </c>
      <c r="I42" s="296">
        <v>0</v>
      </c>
      <c r="J42" s="296">
        <v>0</v>
      </c>
    </row>
    <row r="43" spans="1:10" ht="38.25">
      <c r="A43" s="290" t="s">
        <v>386</v>
      </c>
      <c r="B43" s="290" t="s">
        <v>195</v>
      </c>
      <c r="C43" s="290" t="s">
        <v>196</v>
      </c>
      <c r="D43" s="295" t="s">
        <v>645</v>
      </c>
      <c r="E43" s="295" t="s">
        <v>663</v>
      </c>
      <c r="F43" s="295" t="s">
        <v>662</v>
      </c>
      <c r="G43" s="296">
        <v>990000</v>
      </c>
      <c r="H43" s="296">
        <v>990000</v>
      </c>
      <c r="I43" s="296">
        <v>0</v>
      </c>
      <c r="J43" s="296">
        <v>0</v>
      </c>
    </row>
    <row r="44" spans="1:10" ht="51">
      <c r="A44" s="290" t="s">
        <v>386</v>
      </c>
      <c r="B44" s="290" t="s">
        <v>195</v>
      </c>
      <c r="C44" s="290" t="s">
        <v>196</v>
      </c>
      <c r="D44" s="295" t="s">
        <v>645</v>
      </c>
      <c r="E44" s="295" t="s">
        <v>670</v>
      </c>
      <c r="F44" s="295" t="s">
        <v>669</v>
      </c>
      <c r="G44" s="296">
        <v>86037800</v>
      </c>
      <c r="H44" s="296">
        <v>86037800</v>
      </c>
      <c r="I44" s="296">
        <v>0</v>
      </c>
      <c r="J44" s="296">
        <v>0</v>
      </c>
    </row>
    <row r="45" spans="1:10" ht="63.75">
      <c r="A45" s="290" t="s">
        <v>386</v>
      </c>
      <c r="B45" s="290" t="s">
        <v>195</v>
      </c>
      <c r="C45" s="290" t="s">
        <v>196</v>
      </c>
      <c r="D45" s="295" t="s">
        <v>645</v>
      </c>
      <c r="E45" s="295" t="s">
        <v>666</v>
      </c>
      <c r="F45" s="295" t="s">
        <v>665</v>
      </c>
      <c r="G45" s="296">
        <v>5480000</v>
      </c>
      <c r="H45" s="296">
        <v>5480000</v>
      </c>
      <c r="I45" s="296">
        <v>0</v>
      </c>
      <c r="J45" s="296">
        <v>0</v>
      </c>
    </row>
    <row r="46" spans="1:10" ht="25.5">
      <c r="A46" s="292" t="s">
        <v>647</v>
      </c>
      <c r="B46" s="292" t="s">
        <v>620</v>
      </c>
      <c r="C46" s="292" t="s">
        <v>620</v>
      </c>
      <c r="D46" s="293" t="s">
        <v>346</v>
      </c>
      <c r="E46" s="293" t="s">
        <v>620</v>
      </c>
      <c r="F46" s="293" t="s">
        <v>620</v>
      </c>
      <c r="G46" s="294">
        <v>12494685</v>
      </c>
      <c r="H46" s="294">
        <v>12494685</v>
      </c>
      <c r="I46" s="294">
        <v>0</v>
      </c>
      <c r="J46" s="294">
        <v>0</v>
      </c>
    </row>
    <row r="47" spans="1:10" ht="38.25">
      <c r="A47" s="290" t="s">
        <v>387</v>
      </c>
      <c r="B47" s="290" t="s">
        <v>369</v>
      </c>
      <c r="C47" s="290" t="s">
        <v>300</v>
      </c>
      <c r="D47" s="295" t="s">
        <v>370</v>
      </c>
      <c r="E47" s="295" t="s">
        <v>663</v>
      </c>
      <c r="F47" s="295" t="s">
        <v>662</v>
      </c>
      <c r="G47" s="296">
        <v>2374615</v>
      </c>
      <c r="H47" s="296">
        <v>2374615</v>
      </c>
      <c r="I47" s="296">
        <v>0</v>
      </c>
      <c r="J47" s="296">
        <v>0</v>
      </c>
    </row>
    <row r="48" spans="1:10" ht="76.5">
      <c r="A48" s="290" t="s">
        <v>563</v>
      </c>
      <c r="B48" s="290" t="s">
        <v>367</v>
      </c>
      <c r="C48" s="290" t="s">
        <v>187</v>
      </c>
      <c r="D48" s="295" t="s">
        <v>646</v>
      </c>
      <c r="E48" s="295" t="s">
        <v>663</v>
      </c>
      <c r="F48" s="295" t="s">
        <v>662</v>
      </c>
      <c r="G48" s="296">
        <v>9820708</v>
      </c>
      <c r="H48" s="296">
        <v>9820708</v>
      </c>
      <c r="I48" s="296">
        <v>0</v>
      </c>
      <c r="J48" s="296">
        <v>0</v>
      </c>
    </row>
    <row r="49" spans="1:10" ht="51">
      <c r="A49" s="290" t="s">
        <v>564</v>
      </c>
      <c r="B49" s="290" t="s">
        <v>195</v>
      </c>
      <c r="C49" s="290" t="s">
        <v>196</v>
      </c>
      <c r="D49" s="295" t="s">
        <v>645</v>
      </c>
      <c r="E49" s="295" t="s">
        <v>670</v>
      </c>
      <c r="F49" s="295" t="s">
        <v>669</v>
      </c>
      <c r="G49" s="296">
        <v>299362</v>
      </c>
      <c r="H49" s="296">
        <v>299362</v>
      </c>
      <c r="I49" s="296">
        <v>0</v>
      </c>
      <c r="J49" s="296">
        <v>0</v>
      </c>
    </row>
    <row r="50" spans="1:10" ht="38.25">
      <c r="A50" s="292" t="s">
        <v>400</v>
      </c>
      <c r="B50" s="292" t="s">
        <v>620</v>
      </c>
      <c r="C50" s="292" t="s">
        <v>620</v>
      </c>
      <c r="D50" s="293" t="s">
        <v>633</v>
      </c>
      <c r="E50" s="293" t="s">
        <v>620</v>
      </c>
      <c r="F50" s="293" t="s">
        <v>620</v>
      </c>
      <c r="G50" s="294">
        <v>4318068</v>
      </c>
      <c r="H50" s="294">
        <v>4318068</v>
      </c>
      <c r="I50" s="294">
        <v>0</v>
      </c>
      <c r="J50" s="294">
        <v>0</v>
      </c>
    </row>
    <row r="51" spans="1:10" ht="38.25">
      <c r="A51" s="292" t="s">
        <v>402</v>
      </c>
      <c r="B51" s="292" t="s">
        <v>620</v>
      </c>
      <c r="C51" s="292" t="s">
        <v>620</v>
      </c>
      <c r="D51" s="293" t="s">
        <v>633</v>
      </c>
      <c r="E51" s="293" t="s">
        <v>620</v>
      </c>
      <c r="F51" s="293" t="s">
        <v>620</v>
      </c>
      <c r="G51" s="294">
        <v>1499000</v>
      </c>
      <c r="H51" s="294">
        <v>1499000</v>
      </c>
      <c r="I51" s="294">
        <v>0</v>
      </c>
      <c r="J51" s="294">
        <v>0</v>
      </c>
    </row>
    <row r="52" spans="1:10" ht="38.25">
      <c r="A52" s="290" t="s">
        <v>642</v>
      </c>
      <c r="B52" s="290" t="s">
        <v>322</v>
      </c>
      <c r="C52" s="290" t="s">
        <v>323</v>
      </c>
      <c r="D52" s="295" t="s">
        <v>324</v>
      </c>
      <c r="E52" s="295" t="s">
        <v>663</v>
      </c>
      <c r="F52" s="295" t="s">
        <v>662</v>
      </c>
      <c r="G52" s="296">
        <v>10000</v>
      </c>
      <c r="H52" s="296">
        <v>10000</v>
      </c>
      <c r="I52" s="296">
        <v>0</v>
      </c>
      <c r="J52" s="296">
        <v>0</v>
      </c>
    </row>
    <row r="53" spans="1:10" ht="38.25">
      <c r="A53" s="290" t="s">
        <v>641</v>
      </c>
      <c r="B53" s="290" t="s">
        <v>565</v>
      </c>
      <c r="C53" s="290" t="s">
        <v>187</v>
      </c>
      <c r="D53" s="295" t="s">
        <v>640</v>
      </c>
      <c r="E53" s="295" t="s">
        <v>663</v>
      </c>
      <c r="F53" s="295" t="s">
        <v>662</v>
      </c>
      <c r="G53" s="296">
        <v>220000</v>
      </c>
      <c r="H53" s="296">
        <v>220000</v>
      </c>
      <c r="I53" s="296">
        <v>0</v>
      </c>
      <c r="J53" s="296">
        <v>0</v>
      </c>
    </row>
    <row r="54" spans="1:10" ht="51">
      <c r="A54" s="290" t="s">
        <v>639</v>
      </c>
      <c r="B54" s="290" t="s">
        <v>566</v>
      </c>
      <c r="C54" s="290" t="s">
        <v>187</v>
      </c>
      <c r="D54" s="295" t="s">
        <v>638</v>
      </c>
      <c r="E54" s="295" t="s">
        <v>663</v>
      </c>
      <c r="F54" s="295" t="s">
        <v>662</v>
      </c>
      <c r="G54" s="296">
        <v>197000</v>
      </c>
      <c r="H54" s="296">
        <v>197000</v>
      </c>
      <c r="I54" s="296">
        <v>0</v>
      </c>
      <c r="J54" s="296">
        <v>0</v>
      </c>
    </row>
    <row r="55" spans="1:10" ht="51">
      <c r="A55" s="290" t="s">
        <v>639</v>
      </c>
      <c r="B55" s="290" t="s">
        <v>566</v>
      </c>
      <c r="C55" s="290" t="s">
        <v>187</v>
      </c>
      <c r="D55" s="295" t="s">
        <v>638</v>
      </c>
      <c r="E55" s="295" t="s">
        <v>668</v>
      </c>
      <c r="F55" s="295" t="s">
        <v>667</v>
      </c>
      <c r="G55" s="296">
        <v>526000</v>
      </c>
      <c r="H55" s="296">
        <v>526000</v>
      </c>
      <c r="I55" s="296">
        <v>0</v>
      </c>
      <c r="J55" s="296">
        <v>0</v>
      </c>
    </row>
    <row r="56" spans="1:10" ht="63.75">
      <c r="A56" s="290" t="s">
        <v>637</v>
      </c>
      <c r="B56" s="290" t="s">
        <v>555</v>
      </c>
      <c r="C56" s="290" t="s">
        <v>192</v>
      </c>
      <c r="D56" s="295" t="s">
        <v>636</v>
      </c>
      <c r="E56" s="295" t="s">
        <v>666</v>
      </c>
      <c r="F56" s="295" t="s">
        <v>665</v>
      </c>
      <c r="G56" s="296">
        <v>210000</v>
      </c>
      <c r="H56" s="296">
        <v>210000</v>
      </c>
      <c r="I56" s="296">
        <v>0</v>
      </c>
      <c r="J56" s="296">
        <v>0</v>
      </c>
    </row>
    <row r="57" spans="1:10" ht="38.25">
      <c r="A57" s="290" t="s">
        <v>404</v>
      </c>
      <c r="B57" s="290" t="s">
        <v>405</v>
      </c>
      <c r="C57" s="290" t="s">
        <v>406</v>
      </c>
      <c r="D57" s="295" t="s">
        <v>407</v>
      </c>
      <c r="E57" s="295" t="s">
        <v>663</v>
      </c>
      <c r="F57" s="295" t="s">
        <v>662</v>
      </c>
      <c r="G57" s="296">
        <v>30000</v>
      </c>
      <c r="H57" s="296">
        <v>30000</v>
      </c>
      <c r="I57" s="296">
        <v>0</v>
      </c>
      <c r="J57" s="296">
        <v>0</v>
      </c>
    </row>
    <row r="58" spans="1:10" ht="51">
      <c r="A58" s="290" t="s">
        <v>404</v>
      </c>
      <c r="B58" s="290" t="s">
        <v>405</v>
      </c>
      <c r="C58" s="290" t="s">
        <v>406</v>
      </c>
      <c r="D58" s="295" t="s">
        <v>407</v>
      </c>
      <c r="E58" s="295" t="s">
        <v>668</v>
      </c>
      <c r="F58" s="295" t="s">
        <v>667</v>
      </c>
      <c r="G58" s="296">
        <v>10500</v>
      </c>
      <c r="H58" s="296">
        <v>10500</v>
      </c>
      <c r="I58" s="296">
        <v>0</v>
      </c>
      <c r="J58" s="296">
        <v>0</v>
      </c>
    </row>
    <row r="59" spans="1:10" ht="38.25">
      <c r="A59" s="290" t="s">
        <v>408</v>
      </c>
      <c r="B59" s="290" t="s">
        <v>409</v>
      </c>
      <c r="C59" s="290" t="s">
        <v>410</v>
      </c>
      <c r="D59" s="295" t="s">
        <v>635</v>
      </c>
      <c r="E59" s="295" t="s">
        <v>663</v>
      </c>
      <c r="F59" s="295" t="s">
        <v>662</v>
      </c>
      <c r="G59" s="296">
        <v>153700</v>
      </c>
      <c r="H59" s="296">
        <v>153700</v>
      </c>
      <c r="I59" s="296">
        <v>0</v>
      </c>
      <c r="J59" s="296">
        <v>0</v>
      </c>
    </row>
    <row r="60" spans="1:10" ht="38.25">
      <c r="A60" s="290" t="s">
        <v>412</v>
      </c>
      <c r="B60" s="290" t="s">
        <v>413</v>
      </c>
      <c r="C60" s="290" t="s">
        <v>414</v>
      </c>
      <c r="D60" s="295" t="s">
        <v>415</v>
      </c>
      <c r="E60" s="295" t="s">
        <v>663</v>
      </c>
      <c r="F60" s="295" t="s">
        <v>662</v>
      </c>
      <c r="G60" s="296">
        <v>141800</v>
      </c>
      <c r="H60" s="296">
        <v>141800</v>
      </c>
      <c r="I60" s="296">
        <v>0</v>
      </c>
      <c r="J60" s="296">
        <v>0</v>
      </c>
    </row>
    <row r="61" spans="1:10" ht="38.25">
      <c r="A61" s="292" t="s">
        <v>634</v>
      </c>
      <c r="B61" s="292" t="s">
        <v>620</v>
      </c>
      <c r="C61" s="292" t="s">
        <v>620</v>
      </c>
      <c r="D61" s="293" t="s">
        <v>633</v>
      </c>
      <c r="E61" s="293" t="s">
        <v>620</v>
      </c>
      <c r="F61" s="293" t="s">
        <v>620</v>
      </c>
      <c r="G61" s="294">
        <v>2819068</v>
      </c>
      <c r="H61" s="294">
        <v>2819068</v>
      </c>
      <c r="I61" s="294">
        <v>0</v>
      </c>
      <c r="J61" s="294">
        <v>0</v>
      </c>
    </row>
    <row r="62" spans="1:10" ht="38.25">
      <c r="A62" s="290" t="s">
        <v>416</v>
      </c>
      <c r="B62" s="290" t="s">
        <v>417</v>
      </c>
      <c r="C62" s="290" t="s">
        <v>315</v>
      </c>
      <c r="D62" s="295" t="s">
        <v>632</v>
      </c>
      <c r="E62" s="295" t="s">
        <v>663</v>
      </c>
      <c r="F62" s="295" t="s">
        <v>662</v>
      </c>
      <c r="G62" s="296">
        <v>84500</v>
      </c>
      <c r="H62" s="296">
        <v>84500</v>
      </c>
      <c r="I62" s="296">
        <v>0</v>
      </c>
      <c r="J62" s="296">
        <v>0</v>
      </c>
    </row>
    <row r="63" spans="1:10" ht="38.25">
      <c r="A63" s="290" t="s">
        <v>631</v>
      </c>
      <c r="B63" s="290" t="s">
        <v>322</v>
      </c>
      <c r="C63" s="290" t="s">
        <v>323</v>
      </c>
      <c r="D63" s="295" t="s">
        <v>324</v>
      </c>
      <c r="E63" s="295" t="s">
        <v>663</v>
      </c>
      <c r="F63" s="295" t="s">
        <v>662</v>
      </c>
      <c r="G63" s="296">
        <v>25000</v>
      </c>
      <c r="H63" s="296">
        <v>25000</v>
      </c>
      <c r="I63" s="296">
        <v>0</v>
      </c>
      <c r="J63" s="296">
        <v>0</v>
      </c>
    </row>
    <row r="64" spans="1:10" ht="38.25">
      <c r="A64" s="290" t="s">
        <v>630</v>
      </c>
      <c r="B64" s="290" t="s">
        <v>419</v>
      </c>
      <c r="C64" s="290" t="s">
        <v>420</v>
      </c>
      <c r="D64" s="295" t="s">
        <v>629</v>
      </c>
      <c r="E64" s="295" t="s">
        <v>611</v>
      </c>
      <c r="F64" s="295" t="s">
        <v>664</v>
      </c>
      <c r="G64" s="296">
        <v>100000</v>
      </c>
      <c r="H64" s="296">
        <v>100000</v>
      </c>
      <c r="I64" s="296">
        <v>0</v>
      </c>
      <c r="J64" s="296">
        <v>0</v>
      </c>
    </row>
    <row r="65" spans="1:10" ht="38.25">
      <c r="A65" s="290" t="s">
        <v>630</v>
      </c>
      <c r="B65" s="290" t="s">
        <v>419</v>
      </c>
      <c r="C65" s="290" t="s">
        <v>420</v>
      </c>
      <c r="D65" s="295" t="s">
        <v>629</v>
      </c>
      <c r="E65" s="295" t="s">
        <v>663</v>
      </c>
      <c r="F65" s="295" t="s">
        <v>662</v>
      </c>
      <c r="G65" s="296">
        <v>500000</v>
      </c>
      <c r="H65" s="296">
        <v>500000</v>
      </c>
      <c r="I65" s="296">
        <v>0</v>
      </c>
      <c r="J65" s="296">
        <v>0</v>
      </c>
    </row>
    <row r="66" spans="1:10" ht="51">
      <c r="A66" s="290" t="s">
        <v>628</v>
      </c>
      <c r="B66" s="290" t="s">
        <v>426</v>
      </c>
      <c r="C66" s="290" t="s">
        <v>420</v>
      </c>
      <c r="D66" s="295" t="s">
        <v>627</v>
      </c>
      <c r="E66" s="295" t="s">
        <v>663</v>
      </c>
      <c r="F66" s="295" t="s">
        <v>662</v>
      </c>
      <c r="G66" s="296">
        <v>1979968</v>
      </c>
      <c r="H66" s="296">
        <v>1979968</v>
      </c>
      <c r="I66" s="296">
        <v>0</v>
      </c>
      <c r="J66" s="296">
        <v>0</v>
      </c>
    </row>
    <row r="67" spans="1:10" ht="38.25">
      <c r="A67" s="290" t="s">
        <v>626</v>
      </c>
      <c r="B67" s="290" t="s">
        <v>567</v>
      </c>
      <c r="C67" s="290" t="s">
        <v>420</v>
      </c>
      <c r="D67" s="295" t="s">
        <v>625</v>
      </c>
      <c r="E67" s="295" t="s">
        <v>663</v>
      </c>
      <c r="F67" s="295" t="s">
        <v>662</v>
      </c>
      <c r="G67" s="296">
        <v>129600</v>
      </c>
      <c r="H67" s="296">
        <v>129600</v>
      </c>
      <c r="I67" s="296">
        <v>0</v>
      </c>
      <c r="J67" s="296">
        <v>0</v>
      </c>
    </row>
    <row r="68" spans="1:10" ht="25.5">
      <c r="A68" s="292" t="s">
        <v>428</v>
      </c>
      <c r="B68" s="292" t="s">
        <v>620</v>
      </c>
      <c r="C68" s="292" t="s">
        <v>620</v>
      </c>
      <c r="D68" s="293" t="s">
        <v>429</v>
      </c>
      <c r="E68" s="293" t="s">
        <v>620</v>
      </c>
      <c r="F68" s="293" t="s">
        <v>620</v>
      </c>
      <c r="G68" s="294">
        <v>45153431</v>
      </c>
      <c r="H68" s="294">
        <v>45153431</v>
      </c>
      <c r="I68" s="294">
        <v>0</v>
      </c>
      <c r="J68" s="294">
        <v>0</v>
      </c>
    </row>
    <row r="69" spans="1:10" ht="25.5">
      <c r="A69" s="292" t="s">
        <v>430</v>
      </c>
      <c r="B69" s="292" t="s">
        <v>620</v>
      </c>
      <c r="C69" s="292" t="s">
        <v>620</v>
      </c>
      <c r="D69" s="293" t="s">
        <v>429</v>
      </c>
      <c r="E69" s="293" t="s">
        <v>620</v>
      </c>
      <c r="F69" s="293" t="s">
        <v>620</v>
      </c>
      <c r="G69" s="294">
        <v>45153431</v>
      </c>
      <c r="H69" s="294">
        <v>45153431</v>
      </c>
      <c r="I69" s="294">
        <v>0</v>
      </c>
      <c r="J69" s="294">
        <v>0</v>
      </c>
    </row>
    <row r="70" spans="1:10" ht="38.25">
      <c r="A70" s="290" t="s">
        <v>434</v>
      </c>
      <c r="B70" s="290" t="s">
        <v>435</v>
      </c>
      <c r="C70" s="290" t="s">
        <v>175</v>
      </c>
      <c r="D70" s="295" t="s">
        <v>436</v>
      </c>
      <c r="E70" s="295" t="s">
        <v>663</v>
      </c>
      <c r="F70" s="295" t="s">
        <v>662</v>
      </c>
      <c r="G70" s="296">
        <v>21124900</v>
      </c>
      <c r="H70" s="296">
        <v>21124900</v>
      </c>
      <c r="I70" s="296">
        <v>0</v>
      </c>
      <c r="J70" s="296">
        <v>0</v>
      </c>
    </row>
    <row r="71" spans="1:10" ht="38.25">
      <c r="A71" s="290" t="s">
        <v>440</v>
      </c>
      <c r="B71" s="290" t="s">
        <v>624</v>
      </c>
      <c r="C71" s="290" t="s">
        <v>175</v>
      </c>
      <c r="D71" s="295" t="s">
        <v>115</v>
      </c>
      <c r="E71" s="295" t="s">
        <v>663</v>
      </c>
      <c r="F71" s="295" t="s">
        <v>662</v>
      </c>
      <c r="G71" s="296">
        <v>18531</v>
      </c>
      <c r="H71" s="296">
        <v>18531</v>
      </c>
      <c r="I71" s="296">
        <v>0</v>
      </c>
      <c r="J71" s="296">
        <v>0</v>
      </c>
    </row>
    <row r="72" spans="1:10" ht="38.25">
      <c r="A72" s="290" t="s">
        <v>441</v>
      </c>
      <c r="B72" s="290" t="s">
        <v>623</v>
      </c>
      <c r="C72" s="290" t="s">
        <v>175</v>
      </c>
      <c r="D72" s="295" t="s">
        <v>483</v>
      </c>
      <c r="E72" s="295" t="s">
        <v>663</v>
      </c>
      <c r="F72" s="295" t="s">
        <v>662</v>
      </c>
      <c r="G72" s="296">
        <v>24010000</v>
      </c>
      <c r="H72" s="296">
        <v>24010000</v>
      </c>
      <c r="I72" s="296">
        <v>0</v>
      </c>
      <c r="J72" s="296">
        <v>0</v>
      </c>
    </row>
    <row r="73" spans="1:10">
      <c r="A73" s="292" t="s">
        <v>618</v>
      </c>
      <c r="B73" s="292" t="s">
        <v>618</v>
      </c>
      <c r="C73" s="292" t="s">
        <v>618</v>
      </c>
      <c r="D73" s="297" t="s">
        <v>449</v>
      </c>
      <c r="E73" s="297" t="s">
        <v>618</v>
      </c>
      <c r="F73" s="297" t="s">
        <v>618</v>
      </c>
      <c r="G73" s="294">
        <v>316645497</v>
      </c>
      <c r="H73" s="294">
        <v>316645497</v>
      </c>
      <c r="I73" s="294">
        <v>0</v>
      </c>
      <c r="J73" s="294">
        <v>0</v>
      </c>
    </row>
    <row r="74" spans="1:10">
      <c r="A74" s="287"/>
      <c r="B74" s="287"/>
      <c r="C74" s="287"/>
      <c r="D74" s="287"/>
      <c r="E74" s="287"/>
      <c r="F74" s="287"/>
      <c r="G74" s="287"/>
      <c r="H74" s="287"/>
      <c r="I74" s="287"/>
      <c r="J74" s="287"/>
    </row>
    <row r="75" spans="1:10">
      <c r="A75" s="360"/>
      <c r="B75" s="360"/>
      <c r="C75" s="360"/>
      <c r="D75" s="360"/>
      <c r="E75" s="360"/>
      <c r="F75" s="360"/>
      <c r="G75" s="360"/>
      <c r="H75" s="360"/>
      <c r="I75" s="360"/>
      <c r="J75" s="360"/>
    </row>
    <row r="76" spans="1:10">
      <c r="A76" s="287"/>
      <c r="B76" s="287"/>
      <c r="C76" s="287"/>
      <c r="D76" s="287"/>
      <c r="E76" s="287"/>
      <c r="F76" s="287"/>
      <c r="G76" s="287"/>
      <c r="H76" s="287"/>
      <c r="I76" s="287"/>
      <c r="J76" s="287"/>
    </row>
    <row r="77" spans="1:10">
      <c r="A77" s="287"/>
      <c r="B77" s="287"/>
      <c r="C77" s="287"/>
      <c r="D77" s="287"/>
      <c r="E77" s="287"/>
      <c r="F77" s="287"/>
      <c r="G77" s="287"/>
      <c r="H77" s="287"/>
      <c r="I77" s="287"/>
      <c r="J77" s="287"/>
    </row>
    <row r="79" spans="1:10" ht="15.75">
      <c r="A79" s="299" t="s">
        <v>517</v>
      </c>
      <c r="G79" s="299" t="s">
        <v>127</v>
      </c>
    </row>
  </sheetData>
  <mergeCells count="11">
    <mergeCell ref="I13:J13"/>
    <mergeCell ref="A75:J75"/>
    <mergeCell ref="A9:J9"/>
    <mergeCell ref="A13:A14"/>
    <mergeCell ref="B13:B14"/>
    <mergeCell ref="C13:C14"/>
    <mergeCell ref="D13:D14"/>
    <mergeCell ref="E13:E14"/>
    <mergeCell ref="F13:F14"/>
    <mergeCell ref="G13:G14"/>
    <mergeCell ref="H13:H14"/>
  </mergeCells>
  <pageMargins left="0.78740157480314965" right="0.78740157480314965" top="1.1811023622047245" bottom="0.39370078740157483" header="0" footer="0"/>
  <pageSetup paperSize="9" scale="59" fitToHeight="50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JQ275"/>
  <sheetViews>
    <sheetView topLeftCell="A17" zoomScale="90" zoomScaleNormal="90" workbookViewId="0">
      <selection activeCell="G56" sqref="G56:H56"/>
    </sheetView>
  </sheetViews>
  <sheetFormatPr defaultColWidth="9.140625" defaultRowHeight="15.75"/>
  <cols>
    <col min="1" max="1" width="9.140625" style="2"/>
    <col min="2" max="2" width="7" style="2" customWidth="1"/>
    <col min="3" max="3" width="6.28515625" style="1" customWidth="1"/>
    <col min="4" max="4" width="34.5703125" style="1" customWidth="1"/>
    <col min="5" max="5" width="41.28515625" style="1" customWidth="1"/>
    <col min="6" max="6" width="12.42578125" style="1" customWidth="1"/>
    <col min="7" max="7" width="13.85546875" style="1" customWidth="1"/>
    <col min="8" max="8" width="15.85546875" style="1" customWidth="1"/>
    <col min="9" max="9" width="13.85546875" style="1" customWidth="1"/>
    <col min="10" max="10" width="14.42578125" style="1" customWidth="1"/>
    <col min="11" max="11" width="13.85546875" style="2" customWidth="1"/>
    <col min="12" max="12" width="11" style="2" customWidth="1"/>
    <col min="13" max="953" width="9.140625" style="2"/>
  </cols>
  <sheetData>
    <row r="1" spans="1:11" hidden="1">
      <c r="H1" s="3" t="s">
        <v>485</v>
      </c>
    </row>
    <row r="2" spans="1:11" hidden="1">
      <c r="H2" s="3" t="s">
        <v>1</v>
      </c>
    </row>
    <row r="3" spans="1:11" ht="15" hidden="1" customHeight="1">
      <c r="H3" s="3" t="s">
        <v>2</v>
      </c>
    </row>
    <row r="4" spans="1:11" ht="15" hidden="1" customHeight="1">
      <c r="H4" s="3" t="s">
        <v>546</v>
      </c>
    </row>
    <row r="5" spans="1:11" hidden="1">
      <c r="H5" s="3"/>
    </row>
    <row r="6" spans="1:11" ht="15.75" hidden="1" customHeight="1">
      <c r="H6" s="3" t="s">
        <v>4</v>
      </c>
    </row>
    <row r="7" spans="1:11" ht="24" hidden="1" customHeight="1">
      <c r="H7" s="3" t="s">
        <v>5</v>
      </c>
    </row>
    <row r="8" spans="1:11" ht="15.75" hidden="1" customHeight="1">
      <c r="H8" s="3" t="s">
        <v>6</v>
      </c>
    </row>
    <row r="9" spans="1:11" ht="15.75" hidden="1" customHeight="1">
      <c r="H9" s="3" t="s">
        <v>7</v>
      </c>
    </row>
    <row r="10" spans="1:11" ht="15.75" hidden="1" customHeight="1">
      <c r="G10" s="3"/>
      <c r="H10" s="3" t="s">
        <v>8</v>
      </c>
    </row>
    <row r="11" spans="1:11" ht="25.5" hidden="1" customHeight="1">
      <c r="E11" s="1" t="s">
        <v>507</v>
      </c>
      <c r="F11" s="3"/>
    </row>
    <row r="12" spans="1:11" ht="19.5" hidden="1" customHeight="1">
      <c r="A12" s="364" t="s">
        <v>557</v>
      </c>
      <c r="B12" s="364"/>
      <c r="C12" s="364"/>
      <c r="D12" s="364"/>
      <c r="E12" s="364"/>
      <c r="F12" s="364"/>
      <c r="G12" s="364"/>
      <c r="H12" s="364"/>
      <c r="I12" s="364"/>
      <c r="K12" s="1"/>
    </row>
    <row r="13" spans="1:11" ht="18.75" hidden="1">
      <c r="C13" s="39"/>
      <c r="D13" s="2"/>
      <c r="E13" s="2"/>
      <c r="F13" s="40"/>
      <c r="G13" s="41"/>
      <c r="K13" s="1"/>
    </row>
    <row r="14" spans="1:11" ht="18.75" hidden="1">
      <c r="C14" s="39"/>
      <c r="D14" s="2"/>
      <c r="E14" s="42" t="s">
        <v>9</v>
      </c>
      <c r="F14" s="40"/>
      <c r="G14" s="41"/>
      <c r="K14" s="1"/>
    </row>
    <row r="15" spans="1:11" ht="18.75" hidden="1">
      <c r="C15" s="39"/>
      <c r="D15" s="2"/>
      <c r="E15" s="43" t="s">
        <v>130</v>
      </c>
      <c r="F15" s="40"/>
      <c r="G15" s="41"/>
      <c r="K15" s="1"/>
    </row>
    <row r="16" spans="1:11" hidden="1">
      <c r="I16" s="3" t="s">
        <v>11</v>
      </c>
    </row>
    <row r="17" spans="1:953" ht="15.75" customHeight="1">
      <c r="A17" s="329" t="s">
        <v>153</v>
      </c>
      <c r="B17" s="365" t="s">
        <v>154</v>
      </c>
      <c r="C17" s="365" t="s">
        <v>155</v>
      </c>
      <c r="D17" s="330" t="s">
        <v>156</v>
      </c>
      <c r="E17" s="319" t="s">
        <v>508</v>
      </c>
      <c r="F17" s="330" t="s">
        <v>509</v>
      </c>
      <c r="G17" s="331" t="s">
        <v>14</v>
      </c>
      <c r="H17" s="331" t="s">
        <v>15</v>
      </c>
      <c r="I17" s="320" t="s">
        <v>157</v>
      </c>
      <c r="J17" s="320"/>
    </row>
    <row r="18" spans="1:953" ht="116.25" customHeight="1">
      <c r="A18" s="329"/>
      <c r="B18" s="365"/>
      <c r="C18" s="365"/>
      <c r="D18" s="330"/>
      <c r="E18" s="319"/>
      <c r="F18" s="330"/>
      <c r="G18" s="331"/>
      <c r="H18" s="331"/>
      <c r="I18" s="6" t="s">
        <v>17</v>
      </c>
      <c r="J18" s="6" t="s">
        <v>162</v>
      </c>
    </row>
    <row r="19" spans="1:953">
      <c r="A19" s="160">
        <v>1</v>
      </c>
      <c r="B19" s="160">
        <v>2</v>
      </c>
      <c r="C19" s="160">
        <v>3</v>
      </c>
      <c r="D19" s="6">
        <v>4</v>
      </c>
      <c r="E19" s="6">
        <v>5</v>
      </c>
      <c r="F19" s="6">
        <v>6</v>
      </c>
      <c r="G19" s="6">
        <v>7</v>
      </c>
      <c r="H19" s="6">
        <v>8</v>
      </c>
      <c r="I19" s="6">
        <v>9</v>
      </c>
      <c r="J19" s="7">
        <v>10</v>
      </c>
    </row>
    <row r="20" spans="1:953" ht="38.25" hidden="1">
      <c r="A20" s="161" t="s">
        <v>170</v>
      </c>
      <c r="B20" s="89" t="s">
        <v>171</v>
      </c>
      <c r="C20" s="89" t="s">
        <v>172</v>
      </c>
      <c r="D20" s="17" t="s">
        <v>173</v>
      </c>
      <c r="E20" s="93" t="s">
        <v>510</v>
      </c>
      <c r="F20" s="8"/>
      <c r="G20" s="162">
        <f t="shared" ref="G20:G30" si="0">H20+I20</f>
        <v>0</v>
      </c>
      <c r="H20" s="6"/>
      <c r="I20" s="6">
        <v>0</v>
      </c>
      <c r="J20" s="5">
        <v>0</v>
      </c>
    </row>
    <row r="21" spans="1:953" s="179" customFormat="1" ht="51">
      <c r="A21" s="160" t="str">
        <f>'Расходы '!A37</f>
        <v>0113114</v>
      </c>
      <c r="B21" s="160" t="str">
        <f>'Расходы '!B37</f>
        <v>3114</v>
      </c>
      <c r="C21" s="160" t="str">
        <f>'Расходы '!C37</f>
        <v>1040</v>
      </c>
      <c r="D21" s="93" t="str">
        <f>'Расходы '!D37</f>
        <v>Забезпечення умов для догляду та виховання дітей і молоді в дитячих будинках сімейного типу, прийомних сім’ях та сім’ях патронатних вихователів</v>
      </c>
      <c r="E21" s="188" t="s">
        <v>608</v>
      </c>
      <c r="F21" s="210" t="s">
        <v>609</v>
      </c>
      <c r="G21" s="205">
        <f t="shared" si="0"/>
        <v>349287</v>
      </c>
      <c r="H21" s="204">
        <f>'Расходы '!E37</f>
        <v>349287</v>
      </c>
      <c r="I21" s="205">
        <f>'Расходы '!K37</f>
        <v>0</v>
      </c>
      <c r="J21" s="208">
        <f>'Расходы '!L24</f>
        <v>0</v>
      </c>
      <c r="K21" s="189"/>
      <c r="L21" s="189"/>
      <c r="M21" s="189"/>
      <c r="N21" s="189"/>
      <c r="O21" s="189"/>
      <c r="P21" s="189"/>
      <c r="Q21" s="189"/>
      <c r="R21" s="189"/>
      <c r="S21" s="189"/>
      <c r="T21" s="189"/>
      <c r="U21" s="189"/>
      <c r="V21" s="189"/>
      <c r="W21" s="189"/>
      <c r="X21" s="189"/>
      <c r="Y21" s="189"/>
      <c r="Z21" s="189"/>
      <c r="AA21" s="189"/>
      <c r="AB21" s="189"/>
      <c r="AC21" s="189"/>
      <c r="AD21" s="189"/>
      <c r="AE21" s="189"/>
      <c r="AF21" s="189"/>
      <c r="AG21" s="189"/>
      <c r="AH21" s="189"/>
      <c r="AI21" s="189"/>
      <c r="AJ21" s="189"/>
      <c r="AK21" s="189"/>
      <c r="AL21" s="189"/>
      <c r="AM21" s="189"/>
      <c r="AN21" s="189"/>
      <c r="AO21" s="189"/>
      <c r="AP21" s="189"/>
      <c r="AQ21" s="189"/>
      <c r="AR21" s="189"/>
      <c r="AS21" s="189"/>
      <c r="AT21" s="189"/>
      <c r="AU21" s="189"/>
      <c r="AV21" s="178"/>
      <c r="AW21" s="178"/>
      <c r="AX21" s="178"/>
      <c r="AY21" s="178"/>
      <c r="AZ21" s="178"/>
      <c r="BA21" s="178"/>
      <c r="BB21" s="178"/>
      <c r="BC21" s="178"/>
      <c r="BD21" s="178"/>
      <c r="BE21" s="178"/>
      <c r="BF21" s="178"/>
      <c r="BG21" s="178"/>
      <c r="BH21" s="178"/>
      <c r="BI21" s="178"/>
      <c r="BJ21" s="178"/>
      <c r="BK21" s="178"/>
      <c r="BL21" s="178"/>
      <c r="BM21" s="178"/>
      <c r="BN21" s="178"/>
      <c r="BO21" s="178"/>
      <c r="BP21" s="178"/>
      <c r="BQ21" s="178"/>
      <c r="BR21" s="178"/>
      <c r="BS21" s="178"/>
      <c r="BT21" s="178"/>
      <c r="BU21" s="178"/>
      <c r="BV21" s="178"/>
      <c r="BW21" s="178"/>
      <c r="BX21" s="178"/>
      <c r="BY21" s="178"/>
      <c r="BZ21" s="178"/>
      <c r="CA21" s="178"/>
      <c r="CB21" s="178"/>
      <c r="CC21" s="178"/>
      <c r="CD21" s="178"/>
      <c r="CE21" s="178"/>
      <c r="CF21" s="178"/>
      <c r="CG21" s="178"/>
      <c r="CH21" s="178"/>
      <c r="CI21" s="178"/>
      <c r="CJ21" s="178"/>
      <c r="CK21" s="178"/>
      <c r="CL21" s="178"/>
      <c r="CM21" s="178"/>
      <c r="CN21" s="178"/>
      <c r="CO21" s="178"/>
      <c r="CP21" s="178"/>
      <c r="CQ21" s="178"/>
      <c r="CR21" s="178"/>
      <c r="CS21" s="178"/>
      <c r="CT21" s="178"/>
      <c r="CU21" s="178"/>
      <c r="CV21" s="178"/>
      <c r="CW21" s="178"/>
      <c r="CX21" s="178"/>
      <c r="CY21" s="178"/>
      <c r="CZ21" s="178"/>
      <c r="DA21" s="178"/>
      <c r="DB21" s="178"/>
      <c r="DC21" s="178"/>
      <c r="DD21" s="178"/>
      <c r="DE21" s="178"/>
      <c r="DF21" s="178"/>
      <c r="DG21" s="178"/>
      <c r="DH21" s="178"/>
      <c r="DI21" s="178"/>
      <c r="DJ21" s="178"/>
      <c r="DK21" s="178"/>
      <c r="DL21" s="178"/>
      <c r="DM21" s="178"/>
      <c r="DN21" s="178"/>
      <c r="DO21" s="178"/>
      <c r="DP21" s="178"/>
      <c r="DQ21" s="178"/>
      <c r="DR21" s="178"/>
      <c r="DS21" s="178"/>
      <c r="DT21" s="178"/>
      <c r="DU21" s="178"/>
      <c r="DV21" s="178"/>
      <c r="DW21" s="178"/>
      <c r="DX21" s="178"/>
      <c r="DY21" s="178"/>
      <c r="DZ21" s="178"/>
      <c r="EA21" s="178"/>
      <c r="EB21" s="178"/>
      <c r="EC21" s="178"/>
      <c r="ED21" s="178"/>
      <c r="EE21" s="178"/>
      <c r="EF21" s="178"/>
      <c r="EG21" s="178"/>
      <c r="EH21" s="178"/>
      <c r="EI21" s="178"/>
      <c r="EJ21" s="178"/>
      <c r="EK21" s="178"/>
      <c r="EL21" s="178"/>
      <c r="EM21" s="178"/>
      <c r="EN21" s="178"/>
      <c r="EO21" s="178"/>
      <c r="EP21" s="178"/>
      <c r="EQ21" s="178"/>
      <c r="ER21" s="178"/>
      <c r="ES21" s="178"/>
      <c r="ET21" s="178"/>
      <c r="EU21" s="178"/>
      <c r="EV21" s="178"/>
      <c r="EW21" s="178"/>
      <c r="EX21" s="178"/>
      <c r="EY21" s="178"/>
      <c r="EZ21" s="178"/>
      <c r="FA21" s="178"/>
      <c r="FB21" s="178"/>
      <c r="FC21" s="178"/>
      <c r="FD21" s="178"/>
      <c r="FE21" s="178"/>
      <c r="FF21" s="178"/>
      <c r="FG21" s="178"/>
      <c r="FH21" s="178"/>
      <c r="FI21" s="178"/>
      <c r="FJ21" s="178"/>
      <c r="FK21" s="178"/>
      <c r="FL21" s="178"/>
      <c r="FM21" s="178"/>
      <c r="FN21" s="178"/>
      <c r="FO21" s="178"/>
      <c r="FP21" s="178"/>
      <c r="FQ21" s="178"/>
      <c r="FR21" s="178"/>
      <c r="FS21" s="178"/>
      <c r="FT21" s="178"/>
      <c r="FU21" s="178"/>
      <c r="FV21" s="178"/>
      <c r="FW21" s="178"/>
      <c r="FX21" s="178"/>
      <c r="FY21" s="178"/>
      <c r="FZ21" s="178"/>
      <c r="GA21" s="178"/>
      <c r="GB21" s="178"/>
      <c r="GC21" s="178"/>
      <c r="GD21" s="178"/>
      <c r="GE21" s="178"/>
      <c r="GF21" s="178"/>
      <c r="GG21" s="178"/>
      <c r="GH21" s="178"/>
      <c r="GI21" s="178"/>
      <c r="GJ21" s="178"/>
      <c r="GK21" s="178"/>
      <c r="GL21" s="178"/>
      <c r="GM21" s="178"/>
      <c r="GN21" s="178"/>
      <c r="GO21" s="178"/>
      <c r="GP21" s="178"/>
      <c r="GQ21" s="178"/>
      <c r="GR21" s="178"/>
      <c r="GS21" s="178"/>
      <c r="GT21" s="178"/>
      <c r="GU21" s="178"/>
      <c r="GV21" s="178"/>
      <c r="GW21" s="178"/>
      <c r="GX21" s="178"/>
      <c r="GY21" s="178"/>
      <c r="GZ21" s="178"/>
      <c r="HA21" s="178"/>
      <c r="HB21" s="178"/>
      <c r="HC21" s="178"/>
      <c r="HD21" s="178"/>
      <c r="HE21" s="178"/>
      <c r="HF21" s="178"/>
      <c r="HG21" s="178"/>
      <c r="HH21" s="178"/>
      <c r="HI21" s="178"/>
      <c r="HJ21" s="178"/>
      <c r="HK21" s="178"/>
      <c r="HL21" s="178"/>
      <c r="HM21" s="178"/>
      <c r="HN21" s="178"/>
      <c r="HO21" s="178"/>
      <c r="HP21" s="178"/>
      <c r="HQ21" s="178"/>
      <c r="HR21" s="178"/>
      <c r="HS21" s="178"/>
      <c r="HT21" s="178"/>
      <c r="HU21" s="178"/>
      <c r="HV21" s="178"/>
      <c r="HW21" s="178"/>
      <c r="HX21" s="178"/>
      <c r="HY21" s="178"/>
      <c r="HZ21" s="178"/>
      <c r="IA21" s="178"/>
      <c r="IB21" s="178"/>
      <c r="IC21" s="178"/>
      <c r="ID21" s="178"/>
      <c r="IE21" s="178"/>
      <c r="IF21" s="178"/>
      <c r="IG21" s="178"/>
      <c r="IH21" s="178"/>
      <c r="II21" s="178"/>
      <c r="IJ21" s="178"/>
      <c r="IK21" s="178"/>
      <c r="IL21" s="178"/>
      <c r="IM21" s="178"/>
      <c r="IN21" s="178"/>
      <c r="IO21" s="178"/>
      <c r="IP21" s="178"/>
      <c r="IQ21" s="178"/>
      <c r="IR21" s="178"/>
      <c r="IS21" s="178"/>
      <c r="IT21" s="178"/>
      <c r="IU21" s="178"/>
      <c r="IV21" s="178"/>
      <c r="IW21" s="178"/>
      <c r="IX21" s="178"/>
      <c r="IY21" s="178"/>
      <c r="IZ21" s="178"/>
      <c r="JA21" s="178"/>
      <c r="JB21" s="178"/>
      <c r="JC21" s="178"/>
      <c r="JD21" s="178"/>
      <c r="JE21" s="178"/>
      <c r="JF21" s="178"/>
      <c r="JG21" s="178"/>
      <c r="JH21" s="178"/>
      <c r="JI21" s="178"/>
      <c r="JJ21" s="178"/>
      <c r="JK21" s="178"/>
      <c r="JL21" s="178"/>
      <c r="JM21" s="178"/>
      <c r="JN21" s="178"/>
      <c r="JO21" s="178"/>
      <c r="JP21" s="178"/>
      <c r="JQ21" s="178"/>
      <c r="JR21" s="178"/>
      <c r="JS21" s="178"/>
      <c r="JT21" s="178"/>
      <c r="JU21" s="178"/>
      <c r="JV21" s="178"/>
      <c r="JW21" s="178"/>
      <c r="JX21" s="178"/>
      <c r="JY21" s="178"/>
      <c r="JZ21" s="178"/>
      <c r="KA21" s="178"/>
      <c r="KB21" s="178"/>
      <c r="KC21" s="178"/>
      <c r="KD21" s="178"/>
      <c r="KE21" s="178"/>
      <c r="KF21" s="178"/>
      <c r="KG21" s="178"/>
      <c r="KH21" s="178"/>
      <c r="KI21" s="178"/>
      <c r="KJ21" s="178"/>
      <c r="KK21" s="178"/>
      <c r="KL21" s="178"/>
      <c r="KM21" s="178"/>
      <c r="KN21" s="178"/>
      <c r="KO21" s="178"/>
      <c r="KP21" s="178"/>
      <c r="KQ21" s="178"/>
      <c r="KR21" s="178"/>
      <c r="KS21" s="178"/>
      <c r="KT21" s="178"/>
      <c r="KU21" s="178"/>
      <c r="KV21" s="178"/>
      <c r="KW21" s="178"/>
      <c r="KX21" s="178"/>
      <c r="KY21" s="178"/>
      <c r="KZ21" s="178"/>
      <c r="LA21" s="178"/>
      <c r="LB21" s="178"/>
      <c r="LC21" s="178"/>
      <c r="LD21" s="178"/>
      <c r="LE21" s="178"/>
      <c r="LF21" s="178"/>
      <c r="LG21" s="178"/>
      <c r="LH21" s="178"/>
      <c r="LI21" s="178"/>
      <c r="LJ21" s="178"/>
      <c r="LK21" s="178"/>
      <c r="LL21" s="178"/>
      <c r="LM21" s="178"/>
      <c r="LN21" s="178"/>
      <c r="LO21" s="178"/>
      <c r="LP21" s="178"/>
      <c r="LQ21" s="178"/>
      <c r="LR21" s="178"/>
      <c r="LS21" s="178"/>
      <c r="LT21" s="178"/>
      <c r="LU21" s="178"/>
      <c r="LV21" s="178"/>
      <c r="LW21" s="178"/>
      <c r="LX21" s="178"/>
      <c r="LY21" s="178"/>
      <c r="LZ21" s="178"/>
      <c r="MA21" s="178"/>
      <c r="MB21" s="178"/>
      <c r="MC21" s="178"/>
      <c r="MD21" s="178"/>
      <c r="ME21" s="178"/>
      <c r="MF21" s="178"/>
      <c r="MG21" s="178"/>
      <c r="MH21" s="178"/>
      <c r="MI21" s="178"/>
      <c r="MJ21" s="178"/>
      <c r="MK21" s="178"/>
      <c r="ML21" s="178"/>
      <c r="MM21" s="178"/>
      <c r="MN21" s="178"/>
      <c r="MO21" s="178"/>
      <c r="MP21" s="178"/>
      <c r="MQ21" s="178"/>
      <c r="MR21" s="178"/>
      <c r="MS21" s="178"/>
      <c r="MT21" s="178"/>
      <c r="MU21" s="178"/>
      <c r="MV21" s="178"/>
      <c r="MW21" s="178"/>
      <c r="MX21" s="178"/>
      <c r="MY21" s="178"/>
      <c r="MZ21" s="178"/>
      <c r="NA21" s="178"/>
      <c r="NB21" s="178"/>
      <c r="NC21" s="178"/>
      <c r="ND21" s="178"/>
      <c r="NE21" s="178"/>
      <c r="NF21" s="178"/>
      <c r="NG21" s="178"/>
      <c r="NH21" s="178"/>
      <c r="NI21" s="178"/>
      <c r="NJ21" s="178"/>
      <c r="NK21" s="178"/>
      <c r="NL21" s="178"/>
      <c r="NM21" s="178"/>
      <c r="NN21" s="178"/>
      <c r="NO21" s="178"/>
      <c r="NP21" s="178"/>
      <c r="NQ21" s="178"/>
      <c r="NR21" s="178"/>
      <c r="NS21" s="178"/>
      <c r="NT21" s="178"/>
      <c r="NU21" s="178"/>
      <c r="NV21" s="178"/>
      <c r="NW21" s="178"/>
      <c r="NX21" s="178"/>
      <c r="NY21" s="178"/>
      <c r="NZ21" s="178"/>
      <c r="OA21" s="178"/>
      <c r="OB21" s="178"/>
      <c r="OC21" s="178"/>
      <c r="OD21" s="178"/>
      <c r="OE21" s="178"/>
      <c r="OF21" s="178"/>
      <c r="OG21" s="178"/>
      <c r="OH21" s="178"/>
      <c r="OI21" s="178"/>
      <c r="OJ21" s="178"/>
      <c r="OK21" s="178"/>
      <c r="OL21" s="178"/>
      <c r="OM21" s="178"/>
      <c r="ON21" s="178"/>
      <c r="OO21" s="178"/>
      <c r="OP21" s="178"/>
      <c r="OQ21" s="178"/>
      <c r="OR21" s="178"/>
      <c r="OS21" s="178"/>
      <c r="OT21" s="178"/>
      <c r="OU21" s="178"/>
      <c r="OV21" s="178"/>
      <c r="OW21" s="178"/>
      <c r="OX21" s="178"/>
      <c r="OY21" s="178"/>
      <c r="OZ21" s="178"/>
      <c r="PA21" s="178"/>
      <c r="PB21" s="178"/>
      <c r="PC21" s="178"/>
      <c r="PD21" s="178"/>
      <c r="PE21" s="178"/>
      <c r="PF21" s="178"/>
      <c r="PG21" s="178"/>
      <c r="PH21" s="178"/>
      <c r="PI21" s="178"/>
      <c r="PJ21" s="178"/>
      <c r="PK21" s="178"/>
      <c r="PL21" s="178"/>
      <c r="PM21" s="178"/>
      <c r="PN21" s="178"/>
      <c r="PO21" s="178"/>
      <c r="PP21" s="178"/>
      <c r="PQ21" s="178"/>
      <c r="PR21" s="178"/>
      <c r="PS21" s="178"/>
      <c r="PT21" s="178"/>
      <c r="PU21" s="178"/>
      <c r="PV21" s="178"/>
      <c r="PW21" s="178"/>
      <c r="PX21" s="178"/>
      <c r="PY21" s="178"/>
      <c r="PZ21" s="178"/>
      <c r="QA21" s="178"/>
      <c r="QB21" s="178"/>
      <c r="QC21" s="178"/>
      <c r="QD21" s="178"/>
      <c r="QE21" s="178"/>
      <c r="QF21" s="178"/>
      <c r="QG21" s="178"/>
      <c r="QH21" s="178"/>
      <c r="QI21" s="178"/>
      <c r="QJ21" s="178"/>
      <c r="QK21" s="178"/>
      <c r="QL21" s="178"/>
      <c r="QM21" s="178"/>
      <c r="QN21" s="178"/>
      <c r="QO21" s="178"/>
      <c r="QP21" s="178"/>
      <c r="QQ21" s="178"/>
      <c r="QR21" s="178"/>
      <c r="QS21" s="178"/>
      <c r="QT21" s="178"/>
      <c r="QU21" s="178"/>
      <c r="QV21" s="178"/>
      <c r="QW21" s="178"/>
      <c r="QX21" s="178"/>
      <c r="QY21" s="178"/>
      <c r="QZ21" s="178"/>
      <c r="RA21" s="178"/>
      <c r="RB21" s="178"/>
      <c r="RC21" s="178"/>
      <c r="RD21" s="178"/>
      <c r="RE21" s="178"/>
      <c r="RF21" s="178"/>
      <c r="RG21" s="178"/>
      <c r="RH21" s="178"/>
      <c r="RI21" s="178"/>
      <c r="RJ21" s="178"/>
      <c r="RK21" s="178"/>
      <c r="RL21" s="178"/>
      <c r="RM21" s="178"/>
      <c r="RN21" s="178"/>
      <c r="RO21" s="178"/>
      <c r="RP21" s="178"/>
      <c r="RQ21" s="178"/>
      <c r="RR21" s="178"/>
      <c r="RS21" s="178"/>
      <c r="RT21" s="178"/>
      <c r="RU21" s="178"/>
      <c r="RV21" s="178"/>
      <c r="RW21" s="178"/>
      <c r="RX21" s="178"/>
      <c r="RY21" s="178"/>
      <c r="RZ21" s="178"/>
      <c r="SA21" s="178"/>
      <c r="SB21" s="178"/>
      <c r="SC21" s="178"/>
      <c r="SD21" s="178"/>
      <c r="SE21" s="178"/>
      <c r="SF21" s="178"/>
      <c r="SG21" s="178"/>
      <c r="SH21" s="178"/>
      <c r="SI21" s="178"/>
      <c r="SJ21" s="178"/>
      <c r="SK21" s="178"/>
      <c r="SL21" s="178"/>
      <c r="SM21" s="178"/>
      <c r="SN21" s="178"/>
      <c r="SO21" s="178"/>
      <c r="SP21" s="178"/>
      <c r="SQ21" s="178"/>
      <c r="SR21" s="178"/>
      <c r="SS21" s="178"/>
      <c r="ST21" s="178"/>
      <c r="SU21" s="178"/>
      <c r="SV21" s="178"/>
      <c r="SW21" s="178"/>
      <c r="SX21" s="178"/>
      <c r="SY21" s="178"/>
      <c r="SZ21" s="178"/>
      <c r="TA21" s="178"/>
      <c r="TB21" s="178"/>
      <c r="TC21" s="178"/>
      <c r="TD21" s="178"/>
      <c r="TE21" s="178"/>
      <c r="TF21" s="178"/>
      <c r="TG21" s="178"/>
      <c r="TH21" s="178"/>
      <c r="TI21" s="178"/>
      <c r="TJ21" s="178"/>
      <c r="TK21" s="178"/>
      <c r="TL21" s="178"/>
      <c r="TM21" s="178"/>
      <c r="TN21" s="178"/>
      <c r="TO21" s="178"/>
      <c r="TP21" s="178"/>
      <c r="TQ21" s="178"/>
      <c r="TR21" s="178"/>
      <c r="TS21" s="178"/>
      <c r="TT21" s="178"/>
      <c r="TU21" s="178"/>
      <c r="TV21" s="178"/>
      <c r="TW21" s="178"/>
      <c r="TX21" s="178"/>
      <c r="TY21" s="178"/>
      <c r="TZ21" s="178"/>
      <c r="UA21" s="178"/>
      <c r="UB21" s="178"/>
      <c r="UC21" s="178"/>
      <c r="UD21" s="178"/>
      <c r="UE21" s="178"/>
      <c r="UF21" s="178"/>
      <c r="UG21" s="178"/>
      <c r="UH21" s="178"/>
      <c r="UI21" s="178"/>
      <c r="UJ21" s="178"/>
      <c r="UK21" s="178"/>
      <c r="UL21" s="178"/>
      <c r="UM21" s="178"/>
      <c r="UN21" s="178"/>
      <c r="UO21" s="178"/>
      <c r="UP21" s="178"/>
      <c r="UQ21" s="178"/>
      <c r="UR21" s="178"/>
      <c r="US21" s="178"/>
      <c r="UT21" s="178"/>
      <c r="UU21" s="178"/>
      <c r="UV21" s="178"/>
      <c r="UW21" s="178"/>
      <c r="UX21" s="178"/>
      <c r="UY21" s="178"/>
      <c r="UZ21" s="178"/>
      <c r="VA21" s="178"/>
      <c r="VB21" s="178"/>
      <c r="VC21" s="178"/>
      <c r="VD21" s="178"/>
      <c r="VE21" s="178"/>
      <c r="VF21" s="178"/>
      <c r="VG21" s="178"/>
      <c r="VH21" s="178"/>
      <c r="VI21" s="178"/>
      <c r="VJ21" s="178"/>
      <c r="VK21" s="178"/>
      <c r="VL21" s="178"/>
      <c r="VM21" s="178"/>
      <c r="VN21" s="178"/>
      <c r="VO21" s="178"/>
      <c r="VP21" s="178"/>
      <c r="VQ21" s="178"/>
      <c r="VR21" s="178"/>
      <c r="VS21" s="178"/>
      <c r="VT21" s="178"/>
      <c r="VU21" s="178"/>
      <c r="VV21" s="178"/>
      <c r="VW21" s="178"/>
      <c r="VX21" s="178"/>
      <c r="VY21" s="178"/>
      <c r="VZ21" s="178"/>
      <c r="WA21" s="178"/>
      <c r="WB21" s="178"/>
      <c r="WC21" s="178"/>
      <c r="WD21" s="178"/>
      <c r="WE21" s="178"/>
      <c r="WF21" s="178"/>
      <c r="WG21" s="178"/>
      <c r="WH21" s="178"/>
      <c r="WI21" s="178"/>
      <c r="WJ21" s="178"/>
      <c r="WK21" s="178"/>
      <c r="WL21" s="178"/>
      <c r="WM21" s="178"/>
      <c r="WN21" s="178"/>
      <c r="WO21" s="178"/>
      <c r="WP21" s="178"/>
      <c r="WQ21" s="178"/>
      <c r="WR21" s="178"/>
      <c r="WS21" s="178"/>
      <c r="WT21" s="178"/>
      <c r="WU21" s="178"/>
      <c r="WV21" s="178"/>
      <c r="WW21" s="178"/>
      <c r="WX21" s="178"/>
      <c r="WY21" s="178"/>
      <c r="WZ21" s="178"/>
      <c r="XA21" s="178"/>
      <c r="XB21" s="178"/>
      <c r="XC21" s="178"/>
      <c r="XD21" s="178"/>
      <c r="XE21" s="178"/>
      <c r="XF21" s="178"/>
      <c r="XG21" s="178"/>
      <c r="XH21" s="178"/>
      <c r="XI21" s="178"/>
      <c r="XJ21" s="178"/>
      <c r="XK21" s="178"/>
      <c r="XL21" s="178"/>
      <c r="XM21" s="178"/>
      <c r="XN21" s="178"/>
      <c r="XO21" s="178"/>
      <c r="XP21" s="178"/>
      <c r="XQ21" s="178"/>
      <c r="XR21" s="178"/>
      <c r="XS21" s="178"/>
      <c r="XT21" s="178"/>
      <c r="XU21" s="178"/>
      <c r="XV21" s="178"/>
      <c r="XW21" s="178"/>
      <c r="XX21" s="178"/>
      <c r="XY21" s="178"/>
      <c r="XZ21" s="178"/>
      <c r="YA21" s="178"/>
      <c r="YB21" s="178"/>
      <c r="YC21" s="178"/>
      <c r="YD21" s="178"/>
      <c r="YE21" s="178"/>
      <c r="YF21" s="178"/>
      <c r="YG21" s="178"/>
      <c r="YH21" s="178"/>
      <c r="YI21" s="178"/>
      <c r="YJ21" s="178"/>
      <c r="YK21" s="178"/>
      <c r="YL21" s="178"/>
      <c r="YM21" s="178"/>
      <c r="YN21" s="178"/>
      <c r="YO21" s="178"/>
      <c r="YP21" s="178"/>
      <c r="YQ21" s="178"/>
      <c r="YR21" s="178"/>
      <c r="YS21" s="178"/>
      <c r="YT21" s="178"/>
      <c r="YU21" s="178"/>
      <c r="YV21" s="178"/>
      <c r="YW21" s="178"/>
      <c r="YX21" s="178"/>
      <c r="YY21" s="178"/>
      <c r="YZ21" s="178"/>
      <c r="ZA21" s="178"/>
      <c r="ZB21" s="178"/>
      <c r="ZC21" s="178"/>
      <c r="ZD21" s="178"/>
      <c r="ZE21" s="178"/>
      <c r="ZF21" s="178"/>
      <c r="ZG21" s="178"/>
      <c r="ZH21" s="178"/>
      <c r="ZI21" s="178"/>
      <c r="ZJ21" s="178"/>
      <c r="ZK21" s="178"/>
      <c r="ZL21" s="178"/>
      <c r="ZM21" s="178"/>
      <c r="ZN21" s="178"/>
      <c r="ZO21" s="178"/>
      <c r="ZP21" s="178"/>
      <c r="ZQ21" s="178"/>
      <c r="ZR21" s="178"/>
      <c r="ZS21" s="178"/>
      <c r="ZT21" s="178"/>
      <c r="ZU21" s="178"/>
      <c r="ZV21" s="178"/>
      <c r="ZW21" s="178"/>
      <c r="ZX21" s="178"/>
      <c r="ZY21" s="178"/>
      <c r="ZZ21" s="178"/>
      <c r="AAA21" s="178"/>
      <c r="AAB21" s="178"/>
      <c r="AAC21" s="178"/>
      <c r="AAD21" s="178"/>
      <c r="AAE21" s="178"/>
      <c r="AAF21" s="178"/>
      <c r="AAG21" s="178"/>
      <c r="AAH21" s="178"/>
      <c r="AAI21" s="178"/>
      <c r="AAJ21" s="178"/>
      <c r="AAK21" s="178"/>
      <c r="AAL21" s="178"/>
      <c r="AAM21" s="178"/>
      <c r="AAN21" s="178"/>
      <c r="AAO21" s="178"/>
      <c r="AAP21" s="178"/>
      <c r="AAQ21" s="178"/>
      <c r="AAR21" s="178"/>
      <c r="AAS21" s="178"/>
      <c r="AAT21" s="178"/>
      <c r="AAU21" s="178"/>
      <c r="AAV21" s="178"/>
      <c r="AAW21" s="178"/>
      <c r="AAX21" s="178"/>
      <c r="AAY21" s="178"/>
      <c r="AAZ21" s="178"/>
      <c r="ABA21" s="178"/>
      <c r="ABB21" s="178"/>
      <c r="ABC21" s="178"/>
      <c r="ABD21" s="178"/>
      <c r="ABE21" s="178"/>
      <c r="ABF21" s="178"/>
      <c r="ABG21" s="178"/>
      <c r="ABH21" s="178"/>
      <c r="ABI21" s="178"/>
      <c r="ABJ21" s="178"/>
      <c r="ABK21" s="178"/>
      <c r="ABL21" s="178"/>
      <c r="ABM21" s="178"/>
      <c r="ABN21" s="178"/>
      <c r="ABO21" s="178"/>
      <c r="ABP21" s="178"/>
      <c r="ABQ21" s="178"/>
      <c r="ABR21" s="178"/>
      <c r="ABS21" s="178"/>
      <c r="ABT21" s="178"/>
      <c r="ABU21" s="178"/>
      <c r="ABV21" s="178"/>
      <c r="ABW21" s="178"/>
      <c r="ABX21" s="178"/>
      <c r="ABY21" s="178"/>
      <c r="ABZ21" s="178"/>
      <c r="ACA21" s="178"/>
      <c r="ACB21" s="178"/>
      <c r="ACC21" s="178"/>
      <c r="ACD21" s="178"/>
      <c r="ACE21" s="178"/>
      <c r="ACF21" s="178"/>
      <c r="ACG21" s="178"/>
      <c r="ACH21" s="178"/>
      <c r="ACI21" s="178"/>
      <c r="ACJ21" s="178"/>
      <c r="ACK21" s="178"/>
      <c r="ACL21" s="178"/>
      <c r="ACM21" s="178"/>
      <c r="ACN21" s="178"/>
      <c r="ACO21" s="178"/>
      <c r="ACP21" s="178"/>
      <c r="ACQ21" s="178"/>
      <c r="ACR21" s="178"/>
      <c r="ACS21" s="178"/>
      <c r="ACT21" s="178"/>
      <c r="ACU21" s="178"/>
      <c r="ACV21" s="178"/>
      <c r="ACW21" s="178"/>
      <c r="ACX21" s="178"/>
      <c r="ACY21" s="178"/>
      <c r="ACZ21" s="178"/>
      <c r="ADA21" s="178"/>
      <c r="ADB21" s="178"/>
      <c r="ADC21" s="178"/>
      <c r="ADD21" s="178"/>
      <c r="ADE21" s="178"/>
      <c r="ADF21" s="178"/>
      <c r="ADG21" s="178"/>
      <c r="ADH21" s="178"/>
      <c r="ADI21" s="178"/>
      <c r="ADJ21" s="178"/>
      <c r="ADK21" s="178"/>
      <c r="ADL21" s="178"/>
      <c r="ADM21" s="178"/>
      <c r="ADN21" s="178"/>
      <c r="ADO21" s="178"/>
      <c r="ADP21" s="178"/>
      <c r="ADQ21" s="178"/>
      <c r="ADR21" s="178"/>
      <c r="ADS21" s="178"/>
      <c r="ADT21" s="178"/>
      <c r="ADU21" s="178"/>
      <c r="ADV21" s="178"/>
      <c r="ADW21" s="178"/>
      <c r="ADX21" s="178"/>
      <c r="ADY21" s="178"/>
      <c r="ADZ21" s="178"/>
      <c r="AEA21" s="178"/>
      <c r="AEB21" s="178"/>
      <c r="AEC21" s="178"/>
      <c r="AED21" s="178"/>
      <c r="AEE21" s="178"/>
      <c r="AEF21" s="178"/>
      <c r="AEG21" s="178"/>
      <c r="AEH21" s="178"/>
      <c r="AEI21" s="178"/>
      <c r="AEJ21" s="178"/>
      <c r="AEK21" s="178"/>
      <c r="AEL21" s="178"/>
      <c r="AEM21" s="178"/>
      <c r="AEN21" s="178"/>
      <c r="AEO21" s="178"/>
      <c r="AEP21" s="178"/>
      <c r="AEQ21" s="178"/>
      <c r="AER21" s="178"/>
      <c r="AES21" s="178"/>
      <c r="AET21" s="178"/>
      <c r="AEU21" s="178"/>
      <c r="AEV21" s="178"/>
      <c r="AEW21" s="178"/>
      <c r="AEX21" s="178"/>
      <c r="AEY21" s="178"/>
      <c r="AEZ21" s="178"/>
      <c r="AFA21" s="178"/>
      <c r="AFB21" s="178"/>
      <c r="AFC21" s="178"/>
      <c r="AFD21" s="178"/>
      <c r="AFE21" s="178"/>
      <c r="AFF21" s="178"/>
      <c r="AFG21" s="178"/>
      <c r="AFH21" s="178"/>
      <c r="AFI21" s="178"/>
      <c r="AFJ21" s="178"/>
      <c r="AFK21" s="178"/>
      <c r="AFL21" s="178"/>
      <c r="AFM21" s="178"/>
      <c r="AFN21" s="178"/>
      <c r="AFO21" s="178"/>
      <c r="AFP21" s="178"/>
      <c r="AFQ21" s="178"/>
      <c r="AFR21" s="178"/>
      <c r="AFS21" s="178"/>
      <c r="AFT21" s="178"/>
      <c r="AFU21" s="178"/>
      <c r="AFV21" s="178"/>
      <c r="AFW21" s="178"/>
      <c r="AFX21" s="178"/>
      <c r="AFY21" s="178"/>
      <c r="AFZ21" s="178"/>
      <c r="AGA21" s="178"/>
      <c r="AGB21" s="178"/>
      <c r="AGC21" s="178"/>
      <c r="AGD21" s="178"/>
      <c r="AGE21" s="178"/>
      <c r="AGF21" s="178"/>
      <c r="AGG21" s="178"/>
      <c r="AGH21" s="178"/>
      <c r="AGI21" s="178"/>
      <c r="AGJ21" s="178"/>
      <c r="AGK21" s="178"/>
      <c r="AGL21" s="178"/>
      <c r="AGM21" s="178"/>
      <c r="AGN21" s="178"/>
      <c r="AGO21" s="178"/>
      <c r="AGP21" s="178"/>
      <c r="AGQ21" s="178"/>
      <c r="AGR21" s="178"/>
      <c r="AGS21" s="178"/>
      <c r="AGT21" s="178"/>
      <c r="AGU21" s="178"/>
      <c r="AGV21" s="178"/>
      <c r="AGW21" s="178"/>
      <c r="AGX21" s="178"/>
      <c r="AGY21" s="178"/>
      <c r="AGZ21" s="178"/>
      <c r="AHA21" s="178"/>
      <c r="AHB21" s="178"/>
      <c r="AHC21" s="178"/>
      <c r="AHD21" s="178"/>
      <c r="AHE21" s="178"/>
      <c r="AHF21" s="178"/>
      <c r="AHG21" s="178"/>
      <c r="AHH21" s="178"/>
      <c r="AHI21" s="178"/>
      <c r="AHJ21" s="178"/>
      <c r="AHK21" s="178"/>
      <c r="AHL21" s="178"/>
      <c r="AHM21" s="178"/>
      <c r="AHN21" s="178"/>
      <c r="AHO21" s="178"/>
      <c r="AHP21" s="178"/>
      <c r="AHQ21" s="178"/>
      <c r="AHR21" s="178"/>
      <c r="AHS21" s="178"/>
      <c r="AHT21" s="178"/>
      <c r="AHU21" s="178"/>
      <c r="AHV21" s="178"/>
      <c r="AHW21" s="178"/>
      <c r="AHX21" s="178"/>
      <c r="AHY21" s="178"/>
      <c r="AHZ21" s="178"/>
      <c r="AIA21" s="178"/>
      <c r="AIB21" s="178"/>
      <c r="AIC21" s="178"/>
      <c r="AID21" s="178"/>
      <c r="AIE21" s="178"/>
      <c r="AIF21" s="178"/>
      <c r="AIG21" s="178"/>
      <c r="AIH21" s="178"/>
      <c r="AII21" s="178"/>
      <c r="AIJ21" s="178"/>
      <c r="AIK21" s="178"/>
      <c r="AIL21" s="178"/>
      <c r="AIM21" s="178"/>
      <c r="AIN21" s="178"/>
      <c r="AIO21" s="178"/>
      <c r="AIP21" s="178"/>
      <c r="AIQ21" s="178"/>
      <c r="AIR21" s="178"/>
      <c r="AIS21" s="178"/>
      <c r="AIT21" s="178"/>
      <c r="AIU21" s="178"/>
      <c r="AIV21" s="178"/>
      <c r="AIW21" s="178"/>
      <c r="AIX21" s="178"/>
      <c r="AIY21" s="178"/>
      <c r="AIZ21" s="178"/>
      <c r="AJA21" s="178"/>
      <c r="AJB21" s="178"/>
      <c r="AJC21" s="178"/>
      <c r="AJD21" s="178"/>
      <c r="AJE21" s="178"/>
      <c r="AJF21" s="178"/>
      <c r="AJG21" s="178"/>
      <c r="AJH21" s="178"/>
      <c r="AJI21" s="178"/>
      <c r="AJJ21" s="178"/>
      <c r="AJK21" s="178"/>
      <c r="AJL21" s="178"/>
      <c r="AJM21" s="178"/>
      <c r="AJN21" s="178"/>
      <c r="AJO21" s="178"/>
      <c r="AJP21" s="178"/>
      <c r="AJQ21" s="178"/>
    </row>
    <row r="22" spans="1:953" ht="38.25" hidden="1">
      <c r="A22" s="160" t="str">
        <f>'Расходы '!A41</f>
        <v>0113242</v>
      </c>
      <c r="B22" s="160" t="str">
        <f>'Расходы '!B41</f>
        <v>3242</v>
      </c>
      <c r="C22" s="160" t="str">
        <f>'Расходы '!C41</f>
        <v>1090</v>
      </c>
      <c r="D22" s="96" t="str">
        <f>'Расходы '!D41</f>
        <v>Інші заходи у сфері соціального захисту і соціального забезпечення</v>
      </c>
      <c r="E22" s="188" t="s">
        <v>511</v>
      </c>
      <c r="F22" s="210"/>
      <c r="G22" s="227">
        <f t="shared" si="0"/>
        <v>0</v>
      </c>
      <c r="H22" s="204">
        <f>'Расходы '!E41</f>
        <v>0</v>
      </c>
      <c r="I22" s="204">
        <f>'Расходы '!K41</f>
        <v>0</v>
      </c>
      <c r="J22" s="204">
        <f>'Расходы '!L41</f>
        <v>0</v>
      </c>
    </row>
    <row r="23" spans="1:953" ht="38.25" hidden="1">
      <c r="A23" s="160" t="str">
        <f>'Расходы '!A42</f>
        <v>0116011</v>
      </c>
      <c r="B23" s="160" t="str">
        <f>'Расходы '!B42</f>
        <v>6011</v>
      </c>
      <c r="C23" s="160" t="str">
        <f>'Расходы '!C42</f>
        <v>0610</v>
      </c>
      <c r="D23" s="96" t="str">
        <f>'Расходы '!D42</f>
        <v>Експлуатація та технічне обслуговування житлового фонду</v>
      </c>
      <c r="E23" s="188" t="s">
        <v>537</v>
      </c>
      <c r="F23" s="210" t="s">
        <v>534</v>
      </c>
      <c r="G23" s="204">
        <f t="shared" si="0"/>
        <v>0</v>
      </c>
      <c r="H23" s="204">
        <f>'Расходы '!E42</f>
        <v>0</v>
      </c>
      <c r="I23" s="204">
        <f>'Расходы '!K42</f>
        <v>0</v>
      </c>
      <c r="J23" s="204">
        <f>'Расходы '!L42</f>
        <v>0</v>
      </c>
    </row>
    <row r="24" spans="1:953" ht="38.25" hidden="1" customHeight="1">
      <c r="A24" s="160">
        <f>'Расходы '!A43</f>
        <v>0</v>
      </c>
      <c r="B24" s="5"/>
      <c r="C24" s="5"/>
      <c r="D24" s="110"/>
      <c r="E24" s="188" t="s">
        <v>533</v>
      </c>
      <c r="F24" s="210" t="s">
        <v>534</v>
      </c>
      <c r="G24" s="204">
        <f t="shared" si="0"/>
        <v>0</v>
      </c>
      <c r="H24" s="204">
        <f>'Расходы '!E43</f>
        <v>0</v>
      </c>
      <c r="I24" s="204">
        <f>'Расходы '!K43</f>
        <v>0</v>
      </c>
      <c r="J24" s="204">
        <f>'Расходы '!L43</f>
        <v>0</v>
      </c>
    </row>
    <row r="25" spans="1:953" ht="39" hidden="1" customHeight="1">
      <c r="A25" s="160" t="str">
        <f>'Расходы '!A44</f>
        <v>0116012</v>
      </c>
      <c r="B25" s="160" t="str">
        <f>'Расходы '!B44</f>
        <v>6012</v>
      </c>
      <c r="C25" s="160" t="str">
        <f>'Расходы '!C44</f>
        <v>0620</v>
      </c>
      <c r="D25" s="96" t="str">
        <f>'Расходы '!D44</f>
        <v>Забезпечення діяльності з виробництва, транспортування, постачання теплової енергії</v>
      </c>
      <c r="E25" s="188" t="s">
        <v>533</v>
      </c>
      <c r="F25" s="210" t="s">
        <v>534</v>
      </c>
      <c r="G25" s="204">
        <f t="shared" si="0"/>
        <v>0</v>
      </c>
      <c r="H25" s="204">
        <f>'Расходы '!E44</f>
        <v>0</v>
      </c>
      <c r="I25" s="204">
        <f>'Расходы '!K44</f>
        <v>0</v>
      </c>
      <c r="J25" s="204">
        <f>'Расходы '!L44</f>
        <v>0</v>
      </c>
    </row>
    <row r="26" spans="1:953" s="179" customFormat="1" ht="51.75" hidden="1">
      <c r="A26" s="192" t="str">
        <f>'Расходы '!A45</f>
        <v>0116013</v>
      </c>
      <c r="B26" s="192" t="str">
        <f>'Расходы '!B45</f>
        <v>6013</v>
      </c>
      <c r="C26" s="192" t="str">
        <f>'Расходы '!C45</f>
        <v>0620</v>
      </c>
      <c r="D26" s="193" t="str">
        <f>'Расходы '!D45</f>
        <v>Забезпечення діяльності водопровідно-каналізаційного господарства</v>
      </c>
      <c r="E26" s="274" t="s">
        <v>544</v>
      </c>
      <c r="F26" s="210" t="s">
        <v>541</v>
      </c>
      <c r="G26" s="204">
        <f t="shared" si="0"/>
        <v>0</v>
      </c>
      <c r="H26" s="204">
        <f>'Расходы '!E45-H28</f>
        <v>0</v>
      </c>
      <c r="I26" s="204">
        <f>'Расходы '!K45-I28</f>
        <v>0</v>
      </c>
      <c r="J26" s="204">
        <f>'Расходы '!L45-J28</f>
        <v>0</v>
      </c>
      <c r="K26" s="189"/>
      <c r="L26" s="189"/>
      <c r="M26" s="189"/>
      <c r="N26" s="189"/>
      <c r="O26" s="189"/>
      <c r="P26" s="189"/>
      <c r="Q26" s="178"/>
      <c r="R26" s="178"/>
      <c r="S26" s="178"/>
      <c r="T26" s="178"/>
      <c r="U26" s="178"/>
      <c r="V26" s="178"/>
      <c r="W26" s="178"/>
      <c r="X26" s="178"/>
      <c r="Y26" s="178"/>
      <c r="Z26" s="178"/>
      <c r="AA26" s="178"/>
      <c r="AB26" s="178"/>
      <c r="AC26" s="178"/>
      <c r="AD26" s="178"/>
      <c r="AE26" s="178"/>
      <c r="AF26" s="178"/>
      <c r="AG26" s="178"/>
      <c r="AH26" s="178"/>
      <c r="AI26" s="178"/>
      <c r="AJ26" s="178"/>
      <c r="AK26" s="178"/>
      <c r="AL26" s="178"/>
      <c r="AM26" s="178"/>
      <c r="AN26" s="178"/>
      <c r="AO26" s="178"/>
      <c r="AP26" s="178"/>
      <c r="AQ26" s="178"/>
      <c r="AR26" s="178"/>
      <c r="AS26" s="178"/>
      <c r="AT26" s="178"/>
      <c r="AU26" s="178"/>
      <c r="AV26" s="178"/>
      <c r="AW26" s="178"/>
      <c r="AX26" s="178"/>
      <c r="AY26" s="178"/>
      <c r="AZ26" s="178"/>
      <c r="BA26" s="178"/>
      <c r="BB26" s="178"/>
      <c r="BC26" s="178"/>
      <c r="BD26" s="178"/>
      <c r="BE26" s="178"/>
      <c r="BF26" s="178"/>
      <c r="BG26" s="178"/>
      <c r="BH26" s="178"/>
      <c r="BI26" s="178"/>
      <c r="BJ26" s="178"/>
      <c r="BK26" s="178"/>
      <c r="BL26" s="178"/>
      <c r="BM26" s="178"/>
      <c r="BN26" s="178"/>
      <c r="BO26" s="178"/>
      <c r="BP26" s="178"/>
      <c r="BQ26" s="178"/>
      <c r="BR26" s="178"/>
      <c r="BS26" s="178"/>
      <c r="BT26" s="178"/>
      <c r="BU26" s="178"/>
      <c r="BV26" s="178"/>
      <c r="BW26" s="178"/>
      <c r="BX26" s="178"/>
      <c r="BY26" s="178"/>
      <c r="BZ26" s="178"/>
      <c r="CA26" s="178"/>
      <c r="CB26" s="178"/>
      <c r="CC26" s="178"/>
      <c r="CD26" s="178"/>
      <c r="CE26" s="178"/>
      <c r="CF26" s="178"/>
      <c r="CG26" s="178"/>
      <c r="CH26" s="178"/>
      <c r="CI26" s="178"/>
      <c r="CJ26" s="178"/>
      <c r="CK26" s="178"/>
      <c r="CL26" s="178"/>
      <c r="CM26" s="178"/>
      <c r="CN26" s="178"/>
      <c r="CO26" s="178"/>
      <c r="CP26" s="178"/>
      <c r="CQ26" s="178"/>
      <c r="CR26" s="178"/>
      <c r="CS26" s="178"/>
      <c r="CT26" s="178"/>
      <c r="CU26" s="178"/>
      <c r="CV26" s="178"/>
      <c r="CW26" s="178"/>
      <c r="CX26" s="178"/>
      <c r="CY26" s="178"/>
      <c r="CZ26" s="178"/>
      <c r="DA26" s="178"/>
      <c r="DB26" s="178"/>
      <c r="DC26" s="178"/>
      <c r="DD26" s="178"/>
      <c r="DE26" s="178"/>
      <c r="DF26" s="178"/>
      <c r="DG26" s="178"/>
      <c r="DH26" s="178"/>
      <c r="DI26" s="178"/>
      <c r="DJ26" s="178"/>
      <c r="DK26" s="178"/>
      <c r="DL26" s="178"/>
      <c r="DM26" s="178"/>
      <c r="DN26" s="178"/>
      <c r="DO26" s="178"/>
      <c r="DP26" s="178"/>
      <c r="DQ26" s="178"/>
      <c r="DR26" s="178"/>
      <c r="DS26" s="178"/>
      <c r="DT26" s="178"/>
      <c r="DU26" s="178"/>
      <c r="DV26" s="178"/>
      <c r="DW26" s="178"/>
      <c r="DX26" s="178"/>
      <c r="DY26" s="178"/>
      <c r="DZ26" s="178"/>
      <c r="EA26" s="178"/>
      <c r="EB26" s="178"/>
      <c r="EC26" s="178"/>
      <c r="ED26" s="178"/>
      <c r="EE26" s="178"/>
      <c r="EF26" s="178"/>
      <c r="EG26" s="178"/>
      <c r="EH26" s="178"/>
      <c r="EI26" s="178"/>
      <c r="EJ26" s="178"/>
      <c r="EK26" s="178"/>
      <c r="EL26" s="178"/>
      <c r="EM26" s="178"/>
      <c r="EN26" s="178"/>
      <c r="EO26" s="178"/>
      <c r="EP26" s="178"/>
      <c r="EQ26" s="178"/>
      <c r="ER26" s="178"/>
      <c r="ES26" s="178"/>
      <c r="ET26" s="178"/>
      <c r="EU26" s="178"/>
      <c r="EV26" s="178"/>
      <c r="EW26" s="178"/>
      <c r="EX26" s="178"/>
      <c r="EY26" s="178"/>
      <c r="EZ26" s="178"/>
      <c r="FA26" s="178"/>
      <c r="FB26" s="178"/>
      <c r="FC26" s="178"/>
      <c r="FD26" s="178"/>
      <c r="FE26" s="178"/>
      <c r="FF26" s="178"/>
      <c r="FG26" s="178"/>
      <c r="FH26" s="178"/>
      <c r="FI26" s="178"/>
      <c r="FJ26" s="178"/>
      <c r="FK26" s="178"/>
      <c r="FL26" s="178"/>
      <c r="FM26" s="178"/>
      <c r="FN26" s="178"/>
      <c r="FO26" s="178"/>
      <c r="FP26" s="178"/>
      <c r="FQ26" s="178"/>
      <c r="FR26" s="178"/>
      <c r="FS26" s="178"/>
      <c r="FT26" s="178"/>
      <c r="FU26" s="178"/>
      <c r="FV26" s="178"/>
      <c r="FW26" s="178"/>
      <c r="FX26" s="178"/>
      <c r="FY26" s="178"/>
      <c r="FZ26" s="178"/>
      <c r="GA26" s="178"/>
      <c r="GB26" s="178"/>
      <c r="GC26" s="178"/>
      <c r="GD26" s="178"/>
      <c r="GE26" s="178"/>
      <c r="GF26" s="178"/>
      <c r="GG26" s="178"/>
      <c r="GH26" s="178"/>
      <c r="GI26" s="178"/>
      <c r="GJ26" s="178"/>
      <c r="GK26" s="178"/>
      <c r="GL26" s="178"/>
      <c r="GM26" s="178"/>
      <c r="GN26" s="178"/>
      <c r="GO26" s="178"/>
      <c r="GP26" s="178"/>
      <c r="GQ26" s="178"/>
      <c r="GR26" s="178"/>
      <c r="GS26" s="178"/>
      <c r="GT26" s="178"/>
      <c r="GU26" s="178"/>
      <c r="GV26" s="178"/>
      <c r="GW26" s="178"/>
      <c r="GX26" s="178"/>
      <c r="GY26" s="178"/>
      <c r="GZ26" s="178"/>
      <c r="HA26" s="178"/>
      <c r="HB26" s="178"/>
      <c r="HC26" s="178"/>
      <c r="HD26" s="178"/>
      <c r="HE26" s="178"/>
      <c r="HF26" s="178"/>
      <c r="HG26" s="178"/>
      <c r="HH26" s="178"/>
      <c r="HI26" s="178"/>
      <c r="HJ26" s="178"/>
      <c r="HK26" s="178"/>
      <c r="HL26" s="178"/>
      <c r="HM26" s="178"/>
      <c r="HN26" s="178"/>
      <c r="HO26" s="178"/>
      <c r="HP26" s="178"/>
      <c r="HQ26" s="178"/>
      <c r="HR26" s="178"/>
      <c r="HS26" s="178"/>
      <c r="HT26" s="178"/>
      <c r="HU26" s="178"/>
      <c r="HV26" s="178"/>
      <c r="HW26" s="178"/>
      <c r="HX26" s="178"/>
      <c r="HY26" s="178"/>
      <c r="HZ26" s="178"/>
      <c r="IA26" s="178"/>
      <c r="IB26" s="178"/>
      <c r="IC26" s="178"/>
      <c r="ID26" s="178"/>
      <c r="IE26" s="178"/>
      <c r="IF26" s="178"/>
      <c r="IG26" s="178"/>
      <c r="IH26" s="178"/>
      <c r="II26" s="178"/>
      <c r="IJ26" s="178"/>
      <c r="IK26" s="178"/>
      <c r="IL26" s="178"/>
      <c r="IM26" s="178"/>
      <c r="IN26" s="178"/>
      <c r="IO26" s="178"/>
      <c r="IP26" s="178"/>
      <c r="IQ26" s="178"/>
      <c r="IR26" s="178"/>
      <c r="IS26" s="178"/>
      <c r="IT26" s="178"/>
      <c r="IU26" s="178"/>
      <c r="IV26" s="178"/>
      <c r="IW26" s="178"/>
      <c r="IX26" s="178"/>
      <c r="IY26" s="178"/>
      <c r="IZ26" s="178"/>
      <c r="JA26" s="178"/>
      <c r="JB26" s="178"/>
      <c r="JC26" s="178"/>
      <c r="JD26" s="178"/>
      <c r="JE26" s="178"/>
      <c r="JF26" s="178"/>
      <c r="JG26" s="178"/>
      <c r="JH26" s="178"/>
      <c r="JI26" s="178"/>
      <c r="JJ26" s="178"/>
      <c r="JK26" s="178"/>
      <c r="JL26" s="178"/>
      <c r="JM26" s="178"/>
      <c r="JN26" s="178"/>
      <c r="JO26" s="178"/>
      <c r="JP26" s="178"/>
      <c r="JQ26" s="178"/>
      <c r="JR26" s="178"/>
      <c r="JS26" s="178"/>
      <c r="JT26" s="178"/>
      <c r="JU26" s="178"/>
      <c r="JV26" s="178"/>
      <c r="JW26" s="178"/>
      <c r="JX26" s="178"/>
      <c r="JY26" s="178"/>
      <c r="JZ26" s="178"/>
      <c r="KA26" s="178"/>
      <c r="KB26" s="178"/>
      <c r="KC26" s="178"/>
      <c r="KD26" s="178"/>
      <c r="KE26" s="178"/>
      <c r="KF26" s="178"/>
      <c r="KG26" s="178"/>
      <c r="KH26" s="178"/>
      <c r="KI26" s="178"/>
      <c r="KJ26" s="178"/>
      <c r="KK26" s="178"/>
      <c r="KL26" s="178"/>
      <c r="KM26" s="178"/>
      <c r="KN26" s="178"/>
      <c r="KO26" s="178"/>
      <c r="KP26" s="178"/>
      <c r="KQ26" s="178"/>
      <c r="KR26" s="178"/>
      <c r="KS26" s="178"/>
      <c r="KT26" s="178"/>
      <c r="KU26" s="178"/>
      <c r="KV26" s="178"/>
      <c r="KW26" s="178"/>
      <c r="KX26" s="178"/>
      <c r="KY26" s="178"/>
      <c r="KZ26" s="178"/>
      <c r="LA26" s="178"/>
      <c r="LB26" s="178"/>
      <c r="LC26" s="178"/>
      <c r="LD26" s="178"/>
      <c r="LE26" s="178"/>
      <c r="LF26" s="178"/>
      <c r="LG26" s="178"/>
      <c r="LH26" s="178"/>
      <c r="LI26" s="178"/>
      <c r="LJ26" s="178"/>
      <c r="LK26" s="178"/>
      <c r="LL26" s="178"/>
      <c r="LM26" s="178"/>
      <c r="LN26" s="178"/>
      <c r="LO26" s="178"/>
      <c r="LP26" s="178"/>
      <c r="LQ26" s="178"/>
      <c r="LR26" s="178"/>
      <c r="LS26" s="178"/>
      <c r="LT26" s="178"/>
      <c r="LU26" s="178"/>
      <c r="LV26" s="178"/>
      <c r="LW26" s="178"/>
      <c r="LX26" s="178"/>
      <c r="LY26" s="178"/>
      <c r="LZ26" s="178"/>
      <c r="MA26" s="178"/>
      <c r="MB26" s="178"/>
      <c r="MC26" s="178"/>
      <c r="MD26" s="178"/>
      <c r="ME26" s="178"/>
      <c r="MF26" s="178"/>
      <c r="MG26" s="178"/>
      <c r="MH26" s="178"/>
      <c r="MI26" s="178"/>
      <c r="MJ26" s="178"/>
      <c r="MK26" s="178"/>
      <c r="ML26" s="178"/>
      <c r="MM26" s="178"/>
      <c r="MN26" s="178"/>
      <c r="MO26" s="178"/>
      <c r="MP26" s="178"/>
      <c r="MQ26" s="178"/>
      <c r="MR26" s="178"/>
      <c r="MS26" s="178"/>
      <c r="MT26" s="178"/>
      <c r="MU26" s="178"/>
      <c r="MV26" s="178"/>
      <c r="MW26" s="178"/>
      <c r="MX26" s="178"/>
      <c r="MY26" s="178"/>
      <c r="MZ26" s="178"/>
      <c r="NA26" s="178"/>
      <c r="NB26" s="178"/>
      <c r="NC26" s="178"/>
      <c r="ND26" s="178"/>
      <c r="NE26" s="178"/>
      <c r="NF26" s="178"/>
      <c r="NG26" s="178"/>
      <c r="NH26" s="178"/>
      <c r="NI26" s="178"/>
      <c r="NJ26" s="178"/>
      <c r="NK26" s="178"/>
      <c r="NL26" s="178"/>
      <c r="NM26" s="178"/>
      <c r="NN26" s="178"/>
      <c r="NO26" s="178"/>
      <c r="NP26" s="178"/>
      <c r="NQ26" s="178"/>
      <c r="NR26" s="178"/>
      <c r="NS26" s="178"/>
      <c r="NT26" s="178"/>
      <c r="NU26" s="178"/>
      <c r="NV26" s="178"/>
      <c r="NW26" s="178"/>
      <c r="NX26" s="178"/>
      <c r="NY26" s="178"/>
      <c r="NZ26" s="178"/>
      <c r="OA26" s="178"/>
      <c r="OB26" s="178"/>
      <c r="OC26" s="178"/>
      <c r="OD26" s="178"/>
      <c r="OE26" s="178"/>
      <c r="OF26" s="178"/>
      <c r="OG26" s="178"/>
      <c r="OH26" s="178"/>
      <c r="OI26" s="178"/>
      <c r="OJ26" s="178"/>
      <c r="OK26" s="178"/>
      <c r="OL26" s="178"/>
      <c r="OM26" s="178"/>
      <c r="ON26" s="178"/>
      <c r="OO26" s="178"/>
      <c r="OP26" s="178"/>
      <c r="OQ26" s="178"/>
      <c r="OR26" s="178"/>
      <c r="OS26" s="178"/>
      <c r="OT26" s="178"/>
      <c r="OU26" s="178"/>
      <c r="OV26" s="178"/>
      <c r="OW26" s="178"/>
      <c r="OX26" s="178"/>
      <c r="OY26" s="178"/>
      <c r="OZ26" s="178"/>
      <c r="PA26" s="178"/>
      <c r="PB26" s="178"/>
      <c r="PC26" s="178"/>
      <c r="PD26" s="178"/>
      <c r="PE26" s="178"/>
      <c r="PF26" s="178"/>
      <c r="PG26" s="178"/>
      <c r="PH26" s="178"/>
      <c r="PI26" s="178"/>
      <c r="PJ26" s="178"/>
      <c r="PK26" s="178"/>
      <c r="PL26" s="178"/>
      <c r="PM26" s="178"/>
      <c r="PN26" s="178"/>
      <c r="PO26" s="178"/>
      <c r="PP26" s="178"/>
      <c r="PQ26" s="178"/>
      <c r="PR26" s="178"/>
      <c r="PS26" s="178"/>
      <c r="PT26" s="178"/>
      <c r="PU26" s="178"/>
      <c r="PV26" s="178"/>
      <c r="PW26" s="178"/>
      <c r="PX26" s="178"/>
      <c r="PY26" s="178"/>
      <c r="PZ26" s="178"/>
      <c r="QA26" s="178"/>
      <c r="QB26" s="178"/>
      <c r="QC26" s="178"/>
      <c r="QD26" s="178"/>
      <c r="QE26" s="178"/>
      <c r="QF26" s="178"/>
      <c r="QG26" s="178"/>
      <c r="QH26" s="178"/>
      <c r="QI26" s="178"/>
      <c r="QJ26" s="178"/>
      <c r="QK26" s="178"/>
      <c r="QL26" s="178"/>
      <c r="QM26" s="178"/>
      <c r="QN26" s="178"/>
      <c r="QO26" s="178"/>
      <c r="QP26" s="178"/>
      <c r="QQ26" s="178"/>
      <c r="QR26" s="178"/>
      <c r="QS26" s="178"/>
      <c r="QT26" s="178"/>
      <c r="QU26" s="178"/>
      <c r="QV26" s="178"/>
      <c r="QW26" s="178"/>
      <c r="QX26" s="178"/>
      <c r="QY26" s="178"/>
      <c r="QZ26" s="178"/>
      <c r="RA26" s="178"/>
      <c r="RB26" s="178"/>
      <c r="RC26" s="178"/>
      <c r="RD26" s="178"/>
      <c r="RE26" s="178"/>
      <c r="RF26" s="178"/>
      <c r="RG26" s="178"/>
      <c r="RH26" s="178"/>
      <c r="RI26" s="178"/>
      <c r="RJ26" s="178"/>
      <c r="RK26" s="178"/>
      <c r="RL26" s="178"/>
      <c r="RM26" s="178"/>
      <c r="RN26" s="178"/>
      <c r="RO26" s="178"/>
      <c r="RP26" s="178"/>
      <c r="RQ26" s="178"/>
      <c r="RR26" s="178"/>
      <c r="RS26" s="178"/>
      <c r="RT26" s="178"/>
      <c r="RU26" s="178"/>
      <c r="RV26" s="178"/>
      <c r="RW26" s="178"/>
      <c r="RX26" s="178"/>
      <c r="RY26" s="178"/>
      <c r="RZ26" s="178"/>
      <c r="SA26" s="178"/>
      <c r="SB26" s="178"/>
      <c r="SC26" s="178"/>
      <c r="SD26" s="178"/>
      <c r="SE26" s="178"/>
      <c r="SF26" s="178"/>
      <c r="SG26" s="178"/>
      <c r="SH26" s="178"/>
      <c r="SI26" s="178"/>
      <c r="SJ26" s="178"/>
      <c r="SK26" s="178"/>
      <c r="SL26" s="178"/>
      <c r="SM26" s="178"/>
      <c r="SN26" s="178"/>
      <c r="SO26" s="178"/>
      <c r="SP26" s="178"/>
      <c r="SQ26" s="178"/>
      <c r="SR26" s="178"/>
      <c r="SS26" s="178"/>
      <c r="ST26" s="178"/>
      <c r="SU26" s="178"/>
      <c r="SV26" s="178"/>
      <c r="SW26" s="178"/>
      <c r="SX26" s="178"/>
      <c r="SY26" s="178"/>
      <c r="SZ26" s="178"/>
      <c r="TA26" s="178"/>
      <c r="TB26" s="178"/>
      <c r="TC26" s="178"/>
      <c r="TD26" s="178"/>
      <c r="TE26" s="178"/>
      <c r="TF26" s="178"/>
      <c r="TG26" s="178"/>
      <c r="TH26" s="178"/>
      <c r="TI26" s="178"/>
      <c r="TJ26" s="178"/>
      <c r="TK26" s="178"/>
      <c r="TL26" s="178"/>
      <c r="TM26" s="178"/>
      <c r="TN26" s="178"/>
      <c r="TO26" s="178"/>
      <c r="TP26" s="178"/>
      <c r="TQ26" s="178"/>
      <c r="TR26" s="178"/>
      <c r="TS26" s="178"/>
      <c r="TT26" s="178"/>
      <c r="TU26" s="178"/>
      <c r="TV26" s="178"/>
      <c r="TW26" s="178"/>
      <c r="TX26" s="178"/>
      <c r="TY26" s="178"/>
      <c r="TZ26" s="178"/>
      <c r="UA26" s="178"/>
      <c r="UB26" s="178"/>
      <c r="UC26" s="178"/>
      <c r="UD26" s="178"/>
      <c r="UE26" s="178"/>
      <c r="UF26" s="178"/>
      <c r="UG26" s="178"/>
      <c r="UH26" s="178"/>
      <c r="UI26" s="178"/>
      <c r="UJ26" s="178"/>
      <c r="UK26" s="178"/>
      <c r="UL26" s="178"/>
      <c r="UM26" s="178"/>
      <c r="UN26" s="178"/>
      <c r="UO26" s="178"/>
      <c r="UP26" s="178"/>
      <c r="UQ26" s="178"/>
      <c r="UR26" s="178"/>
      <c r="US26" s="178"/>
      <c r="UT26" s="178"/>
      <c r="UU26" s="178"/>
      <c r="UV26" s="178"/>
      <c r="UW26" s="178"/>
      <c r="UX26" s="178"/>
      <c r="UY26" s="178"/>
      <c r="UZ26" s="178"/>
      <c r="VA26" s="178"/>
      <c r="VB26" s="178"/>
      <c r="VC26" s="178"/>
      <c r="VD26" s="178"/>
      <c r="VE26" s="178"/>
      <c r="VF26" s="178"/>
      <c r="VG26" s="178"/>
      <c r="VH26" s="178"/>
      <c r="VI26" s="178"/>
      <c r="VJ26" s="178"/>
      <c r="VK26" s="178"/>
      <c r="VL26" s="178"/>
      <c r="VM26" s="178"/>
      <c r="VN26" s="178"/>
      <c r="VO26" s="178"/>
      <c r="VP26" s="178"/>
      <c r="VQ26" s="178"/>
      <c r="VR26" s="178"/>
      <c r="VS26" s="178"/>
      <c r="VT26" s="178"/>
      <c r="VU26" s="178"/>
      <c r="VV26" s="178"/>
      <c r="VW26" s="178"/>
      <c r="VX26" s="178"/>
      <c r="VY26" s="178"/>
      <c r="VZ26" s="178"/>
      <c r="WA26" s="178"/>
      <c r="WB26" s="178"/>
      <c r="WC26" s="178"/>
      <c r="WD26" s="178"/>
      <c r="WE26" s="178"/>
      <c r="WF26" s="178"/>
      <c r="WG26" s="178"/>
      <c r="WH26" s="178"/>
      <c r="WI26" s="178"/>
      <c r="WJ26" s="178"/>
      <c r="WK26" s="178"/>
      <c r="WL26" s="178"/>
      <c r="WM26" s="178"/>
      <c r="WN26" s="178"/>
      <c r="WO26" s="178"/>
      <c r="WP26" s="178"/>
      <c r="WQ26" s="178"/>
      <c r="WR26" s="178"/>
      <c r="WS26" s="178"/>
      <c r="WT26" s="178"/>
      <c r="WU26" s="178"/>
      <c r="WV26" s="178"/>
      <c r="WW26" s="178"/>
      <c r="WX26" s="178"/>
      <c r="WY26" s="178"/>
      <c r="WZ26" s="178"/>
      <c r="XA26" s="178"/>
      <c r="XB26" s="178"/>
      <c r="XC26" s="178"/>
      <c r="XD26" s="178"/>
      <c r="XE26" s="178"/>
      <c r="XF26" s="178"/>
      <c r="XG26" s="178"/>
      <c r="XH26" s="178"/>
      <c r="XI26" s="178"/>
      <c r="XJ26" s="178"/>
      <c r="XK26" s="178"/>
      <c r="XL26" s="178"/>
      <c r="XM26" s="178"/>
      <c r="XN26" s="178"/>
      <c r="XO26" s="178"/>
      <c r="XP26" s="178"/>
      <c r="XQ26" s="178"/>
      <c r="XR26" s="178"/>
      <c r="XS26" s="178"/>
      <c r="XT26" s="178"/>
      <c r="XU26" s="178"/>
      <c r="XV26" s="178"/>
      <c r="XW26" s="178"/>
      <c r="XX26" s="178"/>
      <c r="XY26" s="178"/>
      <c r="XZ26" s="178"/>
      <c r="YA26" s="178"/>
      <c r="YB26" s="178"/>
      <c r="YC26" s="178"/>
      <c r="YD26" s="178"/>
      <c r="YE26" s="178"/>
      <c r="YF26" s="178"/>
      <c r="YG26" s="178"/>
      <c r="YH26" s="178"/>
      <c r="YI26" s="178"/>
      <c r="YJ26" s="178"/>
      <c r="YK26" s="178"/>
      <c r="YL26" s="178"/>
      <c r="YM26" s="178"/>
      <c r="YN26" s="178"/>
      <c r="YO26" s="178"/>
      <c r="YP26" s="178"/>
      <c r="YQ26" s="178"/>
      <c r="YR26" s="178"/>
      <c r="YS26" s="178"/>
      <c r="YT26" s="178"/>
      <c r="YU26" s="178"/>
      <c r="YV26" s="178"/>
      <c r="YW26" s="178"/>
      <c r="YX26" s="178"/>
      <c r="YY26" s="178"/>
      <c r="YZ26" s="178"/>
      <c r="ZA26" s="178"/>
      <c r="ZB26" s="178"/>
      <c r="ZC26" s="178"/>
      <c r="ZD26" s="178"/>
      <c r="ZE26" s="178"/>
      <c r="ZF26" s="178"/>
      <c r="ZG26" s="178"/>
      <c r="ZH26" s="178"/>
      <c r="ZI26" s="178"/>
      <c r="ZJ26" s="178"/>
      <c r="ZK26" s="178"/>
      <c r="ZL26" s="178"/>
      <c r="ZM26" s="178"/>
      <c r="ZN26" s="178"/>
      <c r="ZO26" s="178"/>
      <c r="ZP26" s="178"/>
      <c r="ZQ26" s="178"/>
      <c r="ZR26" s="178"/>
      <c r="ZS26" s="178"/>
      <c r="ZT26" s="178"/>
      <c r="ZU26" s="178"/>
      <c r="ZV26" s="178"/>
      <c r="ZW26" s="178"/>
      <c r="ZX26" s="178"/>
      <c r="ZY26" s="178"/>
      <c r="ZZ26" s="178"/>
      <c r="AAA26" s="178"/>
      <c r="AAB26" s="178"/>
      <c r="AAC26" s="178"/>
      <c r="AAD26" s="178"/>
      <c r="AAE26" s="178"/>
      <c r="AAF26" s="178"/>
      <c r="AAG26" s="178"/>
      <c r="AAH26" s="178"/>
      <c r="AAI26" s="178"/>
      <c r="AAJ26" s="178"/>
      <c r="AAK26" s="178"/>
      <c r="AAL26" s="178"/>
      <c r="AAM26" s="178"/>
      <c r="AAN26" s="178"/>
      <c r="AAO26" s="178"/>
      <c r="AAP26" s="178"/>
      <c r="AAQ26" s="178"/>
      <c r="AAR26" s="178"/>
      <c r="AAS26" s="178"/>
      <c r="AAT26" s="178"/>
      <c r="AAU26" s="178"/>
      <c r="AAV26" s="178"/>
      <c r="AAW26" s="178"/>
      <c r="AAX26" s="178"/>
      <c r="AAY26" s="178"/>
      <c r="AAZ26" s="178"/>
      <c r="ABA26" s="178"/>
      <c r="ABB26" s="178"/>
      <c r="ABC26" s="178"/>
      <c r="ABD26" s="178"/>
      <c r="ABE26" s="178"/>
      <c r="ABF26" s="178"/>
      <c r="ABG26" s="178"/>
      <c r="ABH26" s="178"/>
      <c r="ABI26" s="178"/>
      <c r="ABJ26" s="178"/>
      <c r="ABK26" s="178"/>
      <c r="ABL26" s="178"/>
      <c r="ABM26" s="178"/>
      <c r="ABN26" s="178"/>
      <c r="ABO26" s="178"/>
      <c r="ABP26" s="178"/>
      <c r="ABQ26" s="178"/>
      <c r="ABR26" s="178"/>
      <c r="ABS26" s="178"/>
      <c r="ABT26" s="178"/>
      <c r="ABU26" s="178"/>
      <c r="ABV26" s="178"/>
      <c r="ABW26" s="178"/>
      <c r="ABX26" s="178"/>
      <c r="ABY26" s="178"/>
      <c r="ABZ26" s="178"/>
      <c r="ACA26" s="178"/>
      <c r="ACB26" s="178"/>
      <c r="ACC26" s="178"/>
      <c r="ACD26" s="178"/>
      <c r="ACE26" s="178"/>
      <c r="ACF26" s="178"/>
      <c r="ACG26" s="178"/>
      <c r="ACH26" s="178"/>
      <c r="ACI26" s="178"/>
      <c r="ACJ26" s="178"/>
      <c r="ACK26" s="178"/>
      <c r="ACL26" s="178"/>
      <c r="ACM26" s="178"/>
      <c r="ACN26" s="178"/>
      <c r="ACO26" s="178"/>
      <c r="ACP26" s="178"/>
      <c r="ACQ26" s="178"/>
      <c r="ACR26" s="178"/>
      <c r="ACS26" s="178"/>
      <c r="ACT26" s="178"/>
      <c r="ACU26" s="178"/>
      <c r="ACV26" s="178"/>
      <c r="ACW26" s="178"/>
      <c r="ACX26" s="178"/>
      <c r="ACY26" s="178"/>
      <c r="ACZ26" s="178"/>
      <c r="ADA26" s="178"/>
      <c r="ADB26" s="178"/>
      <c r="ADC26" s="178"/>
      <c r="ADD26" s="178"/>
      <c r="ADE26" s="178"/>
      <c r="ADF26" s="178"/>
      <c r="ADG26" s="178"/>
      <c r="ADH26" s="178"/>
      <c r="ADI26" s="178"/>
      <c r="ADJ26" s="178"/>
      <c r="ADK26" s="178"/>
      <c r="ADL26" s="178"/>
      <c r="ADM26" s="178"/>
      <c r="ADN26" s="178"/>
      <c r="ADO26" s="178"/>
      <c r="ADP26" s="178"/>
      <c r="ADQ26" s="178"/>
      <c r="ADR26" s="178"/>
      <c r="ADS26" s="178"/>
      <c r="ADT26" s="178"/>
      <c r="ADU26" s="178"/>
      <c r="ADV26" s="178"/>
      <c r="ADW26" s="178"/>
      <c r="ADX26" s="178"/>
      <c r="ADY26" s="178"/>
      <c r="ADZ26" s="178"/>
      <c r="AEA26" s="178"/>
      <c r="AEB26" s="178"/>
      <c r="AEC26" s="178"/>
      <c r="AED26" s="178"/>
      <c r="AEE26" s="178"/>
      <c r="AEF26" s="178"/>
      <c r="AEG26" s="178"/>
      <c r="AEH26" s="178"/>
      <c r="AEI26" s="178"/>
      <c r="AEJ26" s="178"/>
      <c r="AEK26" s="178"/>
      <c r="AEL26" s="178"/>
      <c r="AEM26" s="178"/>
      <c r="AEN26" s="178"/>
      <c r="AEO26" s="178"/>
      <c r="AEP26" s="178"/>
      <c r="AEQ26" s="178"/>
      <c r="AER26" s="178"/>
      <c r="AES26" s="178"/>
      <c r="AET26" s="178"/>
      <c r="AEU26" s="178"/>
      <c r="AEV26" s="178"/>
      <c r="AEW26" s="178"/>
      <c r="AEX26" s="178"/>
      <c r="AEY26" s="178"/>
      <c r="AEZ26" s="178"/>
      <c r="AFA26" s="178"/>
      <c r="AFB26" s="178"/>
      <c r="AFC26" s="178"/>
      <c r="AFD26" s="178"/>
      <c r="AFE26" s="178"/>
      <c r="AFF26" s="178"/>
      <c r="AFG26" s="178"/>
      <c r="AFH26" s="178"/>
      <c r="AFI26" s="178"/>
      <c r="AFJ26" s="178"/>
      <c r="AFK26" s="178"/>
      <c r="AFL26" s="178"/>
      <c r="AFM26" s="178"/>
      <c r="AFN26" s="178"/>
      <c r="AFO26" s="178"/>
      <c r="AFP26" s="178"/>
      <c r="AFQ26" s="178"/>
      <c r="AFR26" s="178"/>
      <c r="AFS26" s="178"/>
      <c r="AFT26" s="178"/>
      <c r="AFU26" s="178"/>
      <c r="AFV26" s="178"/>
      <c r="AFW26" s="178"/>
      <c r="AFX26" s="178"/>
      <c r="AFY26" s="178"/>
      <c r="AFZ26" s="178"/>
      <c r="AGA26" s="178"/>
      <c r="AGB26" s="178"/>
      <c r="AGC26" s="178"/>
      <c r="AGD26" s="178"/>
      <c r="AGE26" s="178"/>
      <c r="AGF26" s="178"/>
      <c r="AGG26" s="178"/>
      <c r="AGH26" s="178"/>
      <c r="AGI26" s="178"/>
      <c r="AGJ26" s="178"/>
      <c r="AGK26" s="178"/>
      <c r="AGL26" s="178"/>
      <c r="AGM26" s="178"/>
      <c r="AGN26" s="178"/>
      <c r="AGO26" s="178"/>
      <c r="AGP26" s="178"/>
      <c r="AGQ26" s="178"/>
      <c r="AGR26" s="178"/>
      <c r="AGS26" s="178"/>
      <c r="AGT26" s="178"/>
      <c r="AGU26" s="178"/>
      <c r="AGV26" s="178"/>
      <c r="AGW26" s="178"/>
      <c r="AGX26" s="178"/>
      <c r="AGY26" s="178"/>
      <c r="AGZ26" s="178"/>
      <c r="AHA26" s="178"/>
      <c r="AHB26" s="178"/>
      <c r="AHC26" s="178"/>
      <c r="AHD26" s="178"/>
      <c r="AHE26" s="178"/>
      <c r="AHF26" s="178"/>
      <c r="AHG26" s="178"/>
      <c r="AHH26" s="178"/>
      <c r="AHI26" s="178"/>
      <c r="AHJ26" s="178"/>
      <c r="AHK26" s="178"/>
      <c r="AHL26" s="178"/>
      <c r="AHM26" s="178"/>
      <c r="AHN26" s="178"/>
      <c r="AHO26" s="178"/>
      <c r="AHP26" s="178"/>
      <c r="AHQ26" s="178"/>
      <c r="AHR26" s="178"/>
      <c r="AHS26" s="178"/>
      <c r="AHT26" s="178"/>
      <c r="AHU26" s="178"/>
      <c r="AHV26" s="178"/>
      <c r="AHW26" s="178"/>
      <c r="AHX26" s="178"/>
      <c r="AHY26" s="178"/>
      <c r="AHZ26" s="178"/>
      <c r="AIA26" s="178"/>
      <c r="AIB26" s="178"/>
      <c r="AIC26" s="178"/>
      <c r="AID26" s="178"/>
      <c r="AIE26" s="178"/>
      <c r="AIF26" s="178"/>
      <c r="AIG26" s="178"/>
      <c r="AIH26" s="178"/>
      <c r="AII26" s="178"/>
      <c r="AIJ26" s="178"/>
      <c r="AIK26" s="178"/>
      <c r="AIL26" s="178"/>
      <c r="AIM26" s="178"/>
      <c r="AIN26" s="178"/>
      <c r="AIO26" s="178"/>
      <c r="AIP26" s="178"/>
      <c r="AIQ26" s="178"/>
      <c r="AIR26" s="178"/>
      <c r="AIS26" s="178"/>
      <c r="AIT26" s="178"/>
      <c r="AIU26" s="178"/>
      <c r="AIV26" s="178"/>
      <c r="AIW26" s="178"/>
      <c r="AIX26" s="178"/>
      <c r="AIY26" s="178"/>
      <c r="AIZ26" s="178"/>
      <c r="AJA26" s="178"/>
      <c r="AJB26" s="178"/>
      <c r="AJC26" s="178"/>
      <c r="AJD26" s="178"/>
      <c r="AJE26" s="178"/>
      <c r="AJF26" s="178"/>
      <c r="AJG26" s="178"/>
      <c r="AJH26" s="178"/>
      <c r="AJI26" s="178"/>
      <c r="AJJ26" s="178"/>
      <c r="AJK26" s="178"/>
      <c r="AJL26" s="178"/>
      <c r="AJM26" s="178"/>
      <c r="AJN26" s="178"/>
      <c r="AJO26" s="178"/>
      <c r="AJP26" s="178"/>
      <c r="AJQ26" s="178"/>
    </row>
    <row r="27" spans="1:953" ht="36.75" hidden="1" customHeight="1">
      <c r="A27" s="192" t="str">
        <f>'Расходы '!A46</f>
        <v>0116020</v>
      </c>
      <c r="B27" s="192" t="str">
        <f>'Расходы '!B46</f>
        <v>6020</v>
      </c>
      <c r="C27" s="192" t="str">
        <f>'Расходы '!C46</f>
        <v>0620</v>
      </c>
      <c r="D27" s="193" t="str">
        <f>'Расходы '!D46</f>
        <v>Забезпечення функціонування підприємств, установ та організацій, що виробляють, виконують та/або надають житлово-комунальні послуги</v>
      </c>
      <c r="E27" s="188" t="s">
        <v>533</v>
      </c>
      <c r="F27" s="210" t="s">
        <v>534</v>
      </c>
      <c r="G27" s="204">
        <f t="shared" si="0"/>
        <v>0</v>
      </c>
      <c r="H27" s="204">
        <f>'Расходы '!E46</f>
        <v>0</v>
      </c>
      <c r="I27" s="204">
        <f>'Расходы '!K46</f>
        <v>0</v>
      </c>
      <c r="J27" s="204">
        <f>'Расходы '!L46</f>
        <v>0</v>
      </c>
    </row>
    <row r="28" spans="1:953" ht="69" hidden="1" customHeight="1">
      <c r="A28" s="192" t="str">
        <f>'Расходы '!A45</f>
        <v>0116013</v>
      </c>
      <c r="B28" s="196" t="str">
        <f>'Расходы '!B45</f>
        <v>6013</v>
      </c>
      <c r="C28" s="196" t="str">
        <f>'Расходы '!C45</f>
        <v>0620</v>
      </c>
      <c r="D28" s="193" t="str">
        <f>'Расходы '!D45</f>
        <v>Забезпечення діяльності водопровідно-каналізаційного господарства</v>
      </c>
      <c r="E28" s="188" t="s">
        <v>542</v>
      </c>
      <c r="F28" s="210" t="s">
        <v>543</v>
      </c>
      <c r="G28" s="204">
        <f t="shared" si="0"/>
        <v>0</v>
      </c>
      <c r="H28" s="204"/>
      <c r="I28" s="204"/>
      <c r="J28" s="204"/>
    </row>
    <row r="29" spans="1:953" ht="42" hidden="1" customHeight="1">
      <c r="A29" s="160" t="str">
        <f>'Расходы '!A47</f>
        <v>0116030</v>
      </c>
      <c r="B29" s="160" t="str">
        <f>'Расходы '!B47</f>
        <v>6030</v>
      </c>
      <c r="C29" s="160" t="str">
        <f>'Расходы '!C47</f>
        <v>0620</v>
      </c>
      <c r="D29" s="96" t="str">
        <f>'Расходы '!D47</f>
        <v>Організація благоустрою населених пунктів</v>
      </c>
      <c r="E29" s="188" t="s">
        <v>537</v>
      </c>
      <c r="F29" s="210" t="s">
        <v>534</v>
      </c>
      <c r="G29" s="205">
        <f t="shared" si="0"/>
        <v>0</v>
      </c>
      <c r="H29" s="205">
        <f>'Расходы '!E47</f>
        <v>0</v>
      </c>
      <c r="I29" s="205">
        <f>'Расходы '!K47</f>
        <v>0</v>
      </c>
      <c r="J29" s="205">
        <f>'Расходы '!L47</f>
        <v>0</v>
      </c>
    </row>
    <row r="30" spans="1:953" ht="33.75" hidden="1" customHeight="1">
      <c r="A30" s="160">
        <f>'Расходы '!A48</f>
        <v>0</v>
      </c>
      <c r="B30" s="160" t="str">
        <f>'Расходы '!B48</f>
        <v>6030</v>
      </c>
      <c r="C30" s="160" t="str">
        <f>'Расходы '!C48</f>
        <v>0620</v>
      </c>
      <c r="D30" s="96" t="str">
        <f>'Расходы '!D48</f>
        <v>Організація благоустрою населених пунктів</v>
      </c>
      <c r="E30" s="188" t="s">
        <v>511</v>
      </c>
      <c r="F30" s="210"/>
      <c r="G30" s="204">
        <f t="shared" si="0"/>
        <v>0</v>
      </c>
      <c r="H30" s="204">
        <f>'Расходы '!E48</f>
        <v>0</v>
      </c>
      <c r="I30" s="204">
        <f>'Расходы '!K48</f>
        <v>0</v>
      </c>
      <c r="J30" s="204">
        <f>'Расходы '!L48</f>
        <v>0</v>
      </c>
    </row>
    <row r="31" spans="1:953" ht="38.25" hidden="1">
      <c r="A31" s="160" t="str">
        <f>'Расходы '!A49</f>
        <v>0116082</v>
      </c>
      <c r="B31" s="160" t="str">
        <f>'Расходы '!B49</f>
        <v>6082</v>
      </c>
      <c r="C31" s="160" t="str">
        <f>'Расходы '!C49</f>
        <v>0610</v>
      </c>
      <c r="D31" s="96" t="str">
        <f>'Расходы '!D49</f>
        <v>Придбання житла для окремих категорій населення відповідно до законодавства</v>
      </c>
      <c r="E31" s="188" t="s">
        <v>511</v>
      </c>
      <c r="F31" s="210"/>
      <c r="G31" s="204"/>
      <c r="H31" s="204">
        <f>'Расходы '!E49</f>
        <v>0</v>
      </c>
      <c r="I31" s="204"/>
      <c r="J31" s="204"/>
      <c r="M31" s="163"/>
    </row>
    <row r="32" spans="1:953" ht="25.5" hidden="1" customHeight="1">
      <c r="A32" s="160" t="str">
        <f>'Расходы '!A49</f>
        <v>0116082</v>
      </c>
      <c r="B32" s="160" t="str">
        <f>'Расходы '!B49</f>
        <v>6082</v>
      </c>
      <c r="C32" s="160" t="str">
        <f>'Расходы '!C49</f>
        <v>0610</v>
      </c>
      <c r="D32" s="93" t="str">
        <f>'Расходы '!D49</f>
        <v>Придбання житла для окремих категорій населення відповідно до законодавства</v>
      </c>
      <c r="E32" s="275" t="s">
        <v>512</v>
      </c>
      <c r="F32" s="211"/>
      <c r="G32" s="204">
        <f t="shared" ref="G32:G63" si="1">H32+I32</f>
        <v>0</v>
      </c>
      <c r="H32" s="204">
        <v>0</v>
      </c>
      <c r="I32" s="204">
        <v>0</v>
      </c>
      <c r="J32" s="204">
        <v>0</v>
      </c>
      <c r="M32" s="163"/>
    </row>
    <row r="33" spans="1:10" s="28" customFormat="1" ht="25.5" hidden="1" customHeight="1">
      <c r="A33" s="160">
        <f>'Расходы '!A50</f>
        <v>0</v>
      </c>
      <c r="B33" s="160" t="str">
        <f>'Расходы '!B50</f>
        <v>6083</v>
      </c>
      <c r="C33" s="160" t="str">
        <f>'Расходы '!C50</f>
        <v>0610</v>
      </c>
      <c r="D33" s="96" t="str">
        <f>'Расходы '!D50</f>
        <v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v>
      </c>
      <c r="E33" s="188" t="s">
        <v>511</v>
      </c>
      <c r="F33" s="210"/>
      <c r="G33" s="204">
        <f t="shared" si="1"/>
        <v>0</v>
      </c>
      <c r="H33" s="204">
        <f>'Расходы '!E50</f>
        <v>0</v>
      </c>
      <c r="I33" s="204">
        <f>'Расходы '!K50</f>
        <v>0</v>
      </c>
      <c r="J33" s="204">
        <f>'Расходы '!L50</f>
        <v>0</v>
      </c>
    </row>
    <row r="34" spans="1:10" s="28" customFormat="1" ht="25.5" hidden="1" customHeight="1">
      <c r="A34" s="160" t="str">
        <f>'Расходы '!A51</f>
        <v>0117130</v>
      </c>
      <c r="B34" s="160" t="str">
        <f>'Расходы '!B51</f>
        <v>7130</v>
      </c>
      <c r="C34" s="160" t="str">
        <f>'Расходы '!C51</f>
        <v>0421</v>
      </c>
      <c r="D34" s="96" t="str">
        <f>'Расходы '!D51</f>
        <v>Здійснення заходів із землеустрою</v>
      </c>
      <c r="E34" s="188" t="s">
        <v>511</v>
      </c>
      <c r="F34" s="210"/>
      <c r="G34" s="204">
        <f t="shared" si="1"/>
        <v>0</v>
      </c>
      <c r="H34" s="204">
        <f>'Расходы '!E51</f>
        <v>0</v>
      </c>
      <c r="I34" s="204">
        <f>'Расходы '!K51</f>
        <v>0</v>
      </c>
      <c r="J34" s="204">
        <f>'Расходы '!L51</f>
        <v>0</v>
      </c>
    </row>
    <row r="35" spans="1:10" s="28" customFormat="1" ht="25.5" hidden="1" customHeight="1">
      <c r="A35" s="160">
        <f>'Расходы '!A52</f>
        <v>0</v>
      </c>
      <c r="B35" s="160" t="str">
        <f>'Расходы '!B52</f>
        <v>7210</v>
      </c>
      <c r="C35" s="160" t="str">
        <f>'Расходы '!C52</f>
        <v>0432</v>
      </c>
      <c r="D35" s="96" t="str">
        <f>'Расходы '!D52</f>
        <v>Організація експлуатації газового господарства</v>
      </c>
      <c r="E35" s="188" t="s">
        <v>511</v>
      </c>
      <c r="F35" s="210"/>
      <c r="G35" s="204">
        <f t="shared" si="1"/>
        <v>0</v>
      </c>
      <c r="H35" s="204">
        <f>'Расходы '!E52</f>
        <v>0</v>
      </c>
      <c r="I35" s="204">
        <f>'Расходы '!K52</f>
        <v>0</v>
      </c>
      <c r="J35" s="204">
        <f>'Расходы '!L52</f>
        <v>0</v>
      </c>
    </row>
    <row r="36" spans="1:10" s="28" customFormat="1" ht="25.5" hidden="1" customHeight="1">
      <c r="A36" s="160">
        <f>'Расходы '!A53</f>
        <v>0</v>
      </c>
      <c r="B36" s="160" t="str">
        <f>'Расходы '!B53</f>
        <v>7310</v>
      </c>
      <c r="C36" s="160" t="str">
        <f>'Расходы '!C53</f>
        <v>0443</v>
      </c>
      <c r="D36" s="96" t="str">
        <f>'Расходы '!D53</f>
        <v>Будівництво1 об'єктів житловл-комунального господарства</v>
      </c>
      <c r="E36" s="188" t="s">
        <v>511</v>
      </c>
      <c r="F36" s="210"/>
      <c r="G36" s="204">
        <f t="shared" si="1"/>
        <v>0</v>
      </c>
      <c r="H36" s="204">
        <f>'Расходы '!E53</f>
        <v>0</v>
      </c>
      <c r="I36" s="204">
        <f>'Расходы '!K53</f>
        <v>0</v>
      </c>
      <c r="J36" s="204">
        <f>'Расходы '!L53</f>
        <v>0</v>
      </c>
    </row>
    <row r="37" spans="1:10" s="28" customFormat="1" ht="33.75" hidden="1" customHeight="1">
      <c r="A37" s="160">
        <f>'Расходы '!A54</f>
        <v>0</v>
      </c>
      <c r="B37" s="160">
        <f>'Расходы '!B54</f>
        <v>7321</v>
      </c>
      <c r="C37" s="160" t="str">
        <f>'Расходы '!C54</f>
        <v>0443</v>
      </c>
      <c r="D37" s="96" t="str">
        <f>'Расходы '!D54</f>
        <v>Будівництво1 освітніх установ та закладів</v>
      </c>
      <c r="E37" s="188" t="s">
        <v>511</v>
      </c>
      <c r="F37" s="210"/>
      <c r="G37" s="204">
        <f t="shared" si="1"/>
        <v>0</v>
      </c>
      <c r="H37" s="204">
        <f>'Расходы '!E54</f>
        <v>0</v>
      </c>
      <c r="I37" s="204">
        <f>'Расходы '!K54</f>
        <v>0</v>
      </c>
      <c r="J37" s="204">
        <f>'Расходы '!L54</f>
        <v>0</v>
      </c>
    </row>
    <row r="38" spans="1:10" s="28" customFormat="1" ht="25.5" hidden="1" customHeight="1">
      <c r="A38" s="160">
        <f>'Расходы '!A55</f>
        <v>0</v>
      </c>
      <c r="B38" s="160">
        <f>'Расходы '!B55</f>
        <v>7322</v>
      </c>
      <c r="C38" s="160" t="str">
        <f>'Расходы '!C55</f>
        <v>0443</v>
      </c>
      <c r="D38" s="96" t="str">
        <f>'Расходы '!D55</f>
        <v>Будівництво1 медичних установ та закладів</v>
      </c>
      <c r="E38" s="188" t="s">
        <v>511</v>
      </c>
      <c r="F38" s="210"/>
      <c r="G38" s="204">
        <f t="shared" si="1"/>
        <v>0</v>
      </c>
      <c r="H38" s="204">
        <f>'Расходы '!E55</f>
        <v>0</v>
      </c>
      <c r="I38" s="204">
        <f>'Расходы '!K55</f>
        <v>0</v>
      </c>
      <c r="J38" s="204">
        <f>'Расходы '!L55</f>
        <v>0</v>
      </c>
    </row>
    <row r="39" spans="1:10" s="28" customFormat="1" ht="25.5" hidden="1" customHeight="1">
      <c r="A39" s="160">
        <f>'Расходы '!A56</f>
        <v>0</v>
      </c>
      <c r="B39" s="160" t="str">
        <f>'Расходы '!B56</f>
        <v>7324</v>
      </c>
      <c r="C39" s="160" t="str">
        <f>'Расходы '!C56</f>
        <v>0443</v>
      </c>
      <c r="D39" s="96" t="str">
        <f>'Расходы '!D56</f>
        <v>Будівництво1 установ та закладів культури</v>
      </c>
      <c r="E39" s="188" t="s">
        <v>511</v>
      </c>
      <c r="F39" s="210"/>
      <c r="G39" s="204">
        <f t="shared" si="1"/>
        <v>0</v>
      </c>
      <c r="H39" s="204">
        <f>'Расходы '!E56</f>
        <v>0</v>
      </c>
      <c r="I39" s="204">
        <f>'Расходы '!K56</f>
        <v>0</v>
      </c>
      <c r="J39" s="204">
        <f>'Расходы '!L56</f>
        <v>0</v>
      </c>
    </row>
    <row r="40" spans="1:10" s="28" customFormat="1" ht="25.5" hidden="1" customHeight="1">
      <c r="A40" s="160" t="str">
        <f>'Расходы '!A57</f>
        <v>0117325</v>
      </c>
      <c r="B40" s="160" t="str">
        <f>'Расходы '!B57</f>
        <v>7325</v>
      </c>
      <c r="C40" s="160" t="str">
        <f>'Расходы '!C57</f>
        <v>0443</v>
      </c>
      <c r="D40" s="96" t="str">
        <f>'Расходы '!D57</f>
        <v>Будівництво1 споруд, установ та закладів фізичної культури і спорту</v>
      </c>
      <c r="E40" s="188" t="s">
        <v>511</v>
      </c>
      <c r="F40" s="210"/>
      <c r="G40" s="227">
        <f t="shared" si="1"/>
        <v>0</v>
      </c>
      <c r="H40" s="204">
        <f>'Расходы '!E57</f>
        <v>0</v>
      </c>
      <c r="I40" s="204">
        <f>'Расходы '!K57</f>
        <v>0</v>
      </c>
      <c r="J40" s="204">
        <f>'Расходы '!L57</f>
        <v>0</v>
      </c>
    </row>
    <row r="41" spans="1:10" s="28" customFormat="1" ht="25.5" hidden="1" customHeight="1">
      <c r="A41" s="160">
        <f>'Расходы '!A58</f>
        <v>0</v>
      </c>
      <c r="B41" s="160" t="str">
        <f>'Расходы '!B58</f>
        <v>7330</v>
      </c>
      <c r="C41" s="160" t="str">
        <f>'Расходы '!C58</f>
        <v>0443</v>
      </c>
      <c r="D41" s="96" t="str">
        <f>'Расходы '!D58</f>
        <v>Будівництво1 інших об'єктів комунальної власності</v>
      </c>
      <c r="E41" s="188" t="s">
        <v>511</v>
      </c>
      <c r="F41" s="210"/>
      <c r="G41" s="204">
        <f t="shared" si="1"/>
        <v>0</v>
      </c>
      <c r="H41" s="204">
        <f>'Расходы '!E58</f>
        <v>0</v>
      </c>
      <c r="I41" s="204">
        <f>'Расходы '!K58</f>
        <v>0</v>
      </c>
      <c r="J41" s="204">
        <f>'Расходы '!L58</f>
        <v>0</v>
      </c>
    </row>
    <row r="42" spans="1:10" s="28" customFormat="1" ht="25.5" hidden="1" customHeight="1">
      <c r="A42" s="164" t="str">
        <f>'Расходы '!A59</f>
        <v>0117350</v>
      </c>
      <c r="B42" s="164" t="str">
        <f>'Расходы '!B59</f>
        <v>7350</v>
      </c>
      <c r="C42" s="164" t="str">
        <f>'Расходы '!C59</f>
        <v>0443</v>
      </c>
      <c r="D42" s="165" t="str">
        <f>'Расходы '!D59</f>
        <v>Розроблення схем планування та забудови територій (містобудівної документації)</v>
      </c>
      <c r="E42" s="221" t="s">
        <v>511</v>
      </c>
      <c r="F42" s="212"/>
      <c r="G42" s="227">
        <f t="shared" si="1"/>
        <v>0</v>
      </c>
      <c r="H42" s="227">
        <f>'Расходы '!E59</f>
        <v>0</v>
      </c>
      <c r="I42" s="227">
        <f>'Расходы '!K59</f>
        <v>0</v>
      </c>
      <c r="J42" s="227">
        <f>'Расходы '!L59</f>
        <v>0</v>
      </c>
    </row>
    <row r="43" spans="1:10" s="28" customFormat="1" ht="25.5" hidden="1" customHeight="1">
      <c r="A43" s="160" t="str">
        <f>'Расходы '!A60</f>
        <v>0117363</v>
      </c>
      <c r="B43" s="160" t="str">
        <f>'Расходы '!B60</f>
        <v>7363</v>
      </c>
      <c r="C43" s="160" t="str">
        <f>'Расходы '!C60</f>
        <v>0490</v>
      </c>
      <c r="D43" s="96" t="str">
        <f>'Расходы '!D60</f>
        <v>Виконання інвестиційних проектів в рамках здійснення заходів щодо соціально-економічного розвитку окремих територій</v>
      </c>
      <c r="E43" s="188" t="s">
        <v>511</v>
      </c>
      <c r="F43" s="210"/>
      <c r="G43" s="204">
        <f t="shared" si="1"/>
        <v>0</v>
      </c>
      <c r="H43" s="204">
        <f>'Расходы '!E60</f>
        <v>0</v>
      </c>
      <c r="I43" s="204">
        <f>'Расходы '!K60</f>
        <v>0</v>
      </c>
      <c r="J43" s="204">
        <f>'Расходы '!L60</f>
        <v>0</v>
      </c>
    </row>
    <row r="44" spans="1:10" s="28" customFormat="1" ht="42.75" customHeight="1">
      <c r="A44" s="160" t="str">
        <f>'Расходы '!A61</f>
        <v>0117370</v>
      </c>
      <c r="B44" s="160" t="str">
        <f>'Расходы '!B61</f>
        <v>7370</v>
      </c>
      <c r="C44" s="160" t="str">
        <f>'Расходы '!C61</f>
        <v>0490</v>
      </c>
      <c r="D44" s="96" t="str">
        <f>'Расходы '!D61</f>
        <v>Реалізація інших заходів щодо соціально-економічного розвитку територій</v>
      </c>
      <c r="E44" s="221" t="s">
        <v>568</v>
      </c>
      <c r="F44" s="210" t="s">
        <v>599</v>
      </c>
      <c r="G44" s="206">
        <f t="shared" si="1"/>
        <v>122930748</v>
      </c>
      <c r="H44" s="206">
        <f>'Расходы '!E61-H45</f>
        <v>122930748</v>
      </c>
      <c r="I44" s="227">
        <f>'Расходы '!K61-I45</f>
        <v>0</v>
      </c>
      <c r="J44" s="204">
        <f>'Расходы '!L61-J45</f>
        <v>0</v>
      </c>
    </row>
    <row r="45" spans="1:10" s="28" customFormat="1" ht="39.75" hidden="1" customHeight="1">
      <c r="A45" s="164" t="str">
        <f>'Расходы '!A61</f>
        <v>0117370</v>
      </c>
      <c r="B45" s="164" t="str">
        <f>'Расходы '!B61</f>
        <v>7370</v>
      </c>
      <c r="C45" s="164" t="str">
        <f>'Расходы '!C61</f>
        <v>0490</v>
      </c>
      <c r="D45" s="166" t="str">
        <f>'Расходы '!D61</f>
        <v>Реалізація інших заходів щодо соціально-економічного розвитку територій</v>
      </c>
      <c r="E45" s="221" t="s">
        <v>513</v>
      </c>
      <c r="F45" s="210" t="s">
        <v>599</v>
      </c>
      <c r="G45" s="227">
        <f t="shared" si="1"/>
        <v>0</v>
      </c>
      <c r="H45" s="227">
        <v>0</v>
      </c>
      <c r="I45" s="227">
        <v>0</v>
      </c>
      <c r="J45" s="227">
        <v>0</v>
      </c>
    </row>
    <row r="46" spans="1:10" s="28" customFormat="1" ht="25.5" hidden="1" customHeight="1">
      <c r="A46" s="160">
        <f>'Расходы '!A62</f>
        <v>0</v>
      </c>
      <c r="B46" s="160" t="str">
        <f>'Расходы '!B62</f>
        <v>7461</v>
      </c>
      <c r="C46" s="160" t="str">
        <f>'Расходы '!C62</f>
        <v>0456</v>
      </c>
      <c r="D46" s="96" t="str">
        <f>'Расходы '!D62</f>
        <v>Утримання та розвиток автомобільних доріг та дорожньої інфраструктури за рахунок коштів місцевого бюджету</v>
      </c>
      <c r="E46" s="188" t="s">
        <v>511</v>
      </c>
      <c r="F46" s="210" t="s">
        <v>599</v>
      </c>
      <c r="G46" s="204">
        <f t="shared" si="1"/>
        <v>0</v>
      </c>
      <c r="H46" s="204">
        <f>'Расходы '!E62</f>
        <v>0</v>
      </c>
      <c r="I46" s="204">
        <f>'Расходы '!K62</f>
        <v>0</v>
      </c>
      <c r="J46" s="204">
        <f>'Расходы '!L62</f>
        <v>0</v>
      </c>
    </row>
    <row r="47" spans="1:10" s="28" customFormat="1" ht="25.5" hidden="1" customHeight="1">
      <c r="A47" s="160" t="str">
        <f>'Расходы '!A63</f>
        <v>0117540</v>
      </c>
      <c r="B47" s="160" t="str">
        <f>'Расходы '!B63</f>
        <v>7540</v>
      </c>
      <c r="C47" s="160" t="str">
        <f>'Расходы '!C63</f>
        <v>0460</v>
      </c>
      <c r="D47" s="96" t="str">
        <f>'Расходы '!D63</f>
        <v>Реалізація заходів, спрямованих на підвищення доступності широкосмугового доступу до Інтернету в сільській місцевості</v>
      </c>
      <c r="E47" s="188" t="s">
        <v>511</v>
      </c>
      <c r="F47" s="210" t="s">
        <v>599</v>
      </c>
      <c r="G47" s="204">
        <f t="shared" si="1"/>
        <v>0</v>
      </c>
      <c r="H47" s="204">
        <f>'Расходы '!E63</f>
        <v>0</v>
      </c>
      <c r="I47" s="204">
        <f>'Расходы '!K63</f>
        <v>0</v>
      </c>
      <c r="J47" s="204">
        <f>'Расходы '!L63</f>
        <v>0</v>
      </c>
    </row>
    <row r="48" spans="1:10" s="28" customFormat="1" ht="25.5" hidden="1" customHeight="1">
      <c r="A48" s="160" t="str">
        <f>'Расходы '!A64</f>
        <v>0117650</v>
      </c>
      <c r="B48" s="160" t="str">
        <f>'Расходы '!B64</f>
        <v>7650</v>
      </c>
      <c r="C48" s="160" t="str">
        <f>'Расходы '!C64</f>
        <v>0490</v>
      </c>
      <c r="D48" s="96" t="str">
        <f>'Расходы '!D64</f>
        <v>Проведення експертної грошової оцінки земельної ділянки чи права на неї</v>
      </c>
      <c r="E48" s="188" t="s">
        <v>511</v>
      </c>
      <c r="F48" s="210" t="s">
        <v>599</v>
      </c>
      <c r="G48" s="205">
        <f t="shared" si="1"/>
        <v>0</v>
      </c>
      <c r="H48" s="205">
        <f>'Расходы '!E64</f>
        <v>0</v>
      </c>
      <c r="I48" s="205">
        <f>'Расходы '!K64</f>
        <v>0</v>
      </c>
      <c r="J48" s="205">
        <f>'Расходы '!L64</f>
        <v>0</v>
      </c>
    </row>
    <row r="49" spans="1:43" s="180" customFormat="1" ht="25.5" hidden="1" customHeight="1">
      <c r="A49" s="192" t="str">
        <f>'Расходы '!A65</f>
        <v>0117670</v>
      </c>
      <c r="B49" s="192" t="str">
        <f>'Расходы '!B65</f>
        <v>7670</v>
      </c>
      <c r="C49" s="192" t="str">
        <f>'Расходы '!C65</f>
        <v>0490</v>
      </c>
      <c r="D49" s="193" t="str">
        <f>'Расходы '!D65</f>
        <v>Внески до статутного капіталу суб'єктів господарювання</v>
      </c>
      <c r="E49" s="188" t="s">
        <v>540</v>
      </c>
      <c r="F49" s="210" t="s">
        <v>599</v>
      </c>
      <c r="G49" s="205">
        <f t="shared" si="1"/>
        <v>0</v>
      </c>
      <c r="H49" s="205">
        <f>'Расходы '!E65</f>
        <v>0</v>
      </c>
      <c r="I49" s="205">
        <f>'Расходы '!K65</f>
        <v>0</v>
      </c>
      <c r="J49" s="205">
        <f>'Расходы '!L65</f>
        <v>0</v>
      </c>
      <c r="K49" s="185"/>
      <c r="L49" s="185"/>
      <c r="M49" s="185"/>
      <c r="N49" s="185"/>
      <c r="O49" s="185"/>
      <c r="P49" s="185"/>
    </row>
    <row r="50" spans="1:43" s="28" customFormat="1" ht="9" hidden="1" customHeight="1">
      <c r="A50" s="192" t="str">
        <f>'Расходы '!A66</f>
        <v>0117680</v>
      </c>
      <c r="B50" s="192" t="str">
        <f>'Расходы '!B66</f>
        <v>7680</v>
      </c>
      <c r="C50" s="192" t="str">
        <f>'Расходы '!C66</f>
        <v>0490</v>
      </c>
      <c r="D50" s="188" t="str">
        <f>'Расходы '!D66</f>
        <v>Членські внески до асоціацій органів місцевого самоврядування</v>
      </c>
      <c r="E50" s="188" t="s">
        <v>540</v>
      </c>
      <c r="F50" s="210" t="s">
        <v>599</v>
      </c>
      <c r="G50" s="205">
        <f t="shared" si="1"/>
        <v>0</v>
      </c>
      <c r="H50" s="205">
        <f>'Расходы '!E66</f>
        <v>0</v>
      </c>
      <c r="I50" s="205">
        <f>'Расходы '!K66</f>
        <v>0</v>
      </c>
      <c r="J50" s="205">
        <f>'Расходы '!L66</f>
        <v>0</v>
      </c>
    </row>
    <row r="51" spans="1:43" s="185" customFormat="1" ht="38.25">
      <c r="A51" s="183" t="str">
        <f>'Расходы '!A68</f>
        <v>0118110</v>
      </c>
      <c r="B51" s="183" t="str">
        <f>'Расходы '!B68</f>
        <v>8110</v>
      </c>
      <c r="C51" s="183" t="str">
        <f>'Расходы '!C68</f>
        <v>0320</v>
      </c>
      <c r="D51" s="184" t="str">
        <f>'Расходы '!D68</f>
        <v>Заходи із запобігання та лiквiдацiї надзвичайних ситуацiй та наслiдкiв стихійного лиха</v>
      </c>
      <c r="E51" s="221" t="s">
        <v>568</v>
      </c>
      <c r="F51" s="210" t="s">
        <v>599</v>
      </c>
      <c r="G51" s="205">
        <f t="shared" si="1"/>
        <v>286235</v>
      </c>
      <c r="H51" s="205">
        <f>'Расходы '!E68</f>
        <v>286235</v>
      </c>
      <c r="I51" s="205">
        <f>'Расходы '!K68</f>
        <v>0</v>
      </c>
      <c r="J51" s="205">
        <f>'Расходы '!L68</f>
        <v>0</v>
      </c>
    </row>
    <row r="52" spans="1:43" s="28" customFormat="1" ht="46.5" customHeight="1">
      <c r="A52" s="218" t="str">
        <f>'Расходы '!A67</f>
        <v>0118220</v>
      </c>
      <c r="B52" s="161" t="str">
        <f>'Расходы '!B67</f>
        <v>8220</v>
      </c>
      <c r="C52" s="161" t="str">
        <f>'Расходы '!C67</f>
        <v>0380</v>
      </c>
      <c r="D52" s="96" t="str">
        <f>'Расходы '!D67</f>
        <v>Заходи та роботи з мобілізаційної підготовки місцевого значення</v>
      </c>
      <c r="E52" s="221" t="s">
        <v>568</v>
      </c>
      <c r="F52" s="210" t="s">
        <v>599</v>
      </c>
      <c r="G52" s="205">
        <f t="shared" si="1"/>
        <v>1289184</v>
      </c>
      <c r="H52" s="205">
        <f>'Расходы '!E67</f>
        <v>1289184</v>
      </c>
      <c r="I52" s="205">
        <f>'Расходы '!K67</f>
        <v>0</v>
      </c>
      <c r="J52" s="205">
        <f>'Расходы '!L67</f>
        <v>0</v>
      </c>
    </row>
    <row r="53" spans="1:43" s="28" customFormat="1" ht="51">
      <c r="A53" s="160" t="str">
        <f>'Расходы '!A70</f>
        <v>0118240</v>
      </c>
      <c r="B53" s="160" t="str">
        <f>'Расходы '!B70</f>
        <v>8240</v>
      </c>
      <c r="C53" s="160" t="str">
        <f>'Расходы '!C70</f>
        <v>0380</v>
      </c>
      <c r="D53" s="96" t="str">
        <f>'Расходы '!D70</f>
        <v>Заходи та роботи з територіальної оборони</v>
      </c>
      <c r="E53" s="188" t="s">
        <v>513</v>
      </c>
      <c r="F53" s="213"/>
      <c r="G53" s="205">
        <f t="shared" si="1"/>
        <v>0</v>
      </c>
      <c r="H53" s="205">
        <f>'Расходы '!E70</f>
        <v>0</v>
      </c>
      <c r="I53" s="205">
        <f>'Расходы '!K70</f>
        <v>0</v>
      </c>
      <c r="J53" s="205">
        <f>'Расходы '!L70</f>
        <v>0</v>
      </c>
    </row>
    <row r="54" spans="1:43" s="28" customFormat="1" ht="36.75" customHeight="1">
      <c r="A54" s="160" t="str">
        <f>'Расходы '!A71</f>
        <v>0118240</v>
      </c>
      <c r="B54" s="160" t="str">
        <f>'Расходы '!B71</f>
        <v>8240</v>
      </c>
      <c r="C54" s="160" t="str">
        <f>'Расходы '!C71</f>
        <v>0380</v>
      </c>
      <c r="D54" s="96" t="str">
        <f>'Расходы '!D71</f>
        <v>Заходи та роботи з територіальної оборони (за рахунок вільного залишку освітньої субвенції станом на 01.01.2022)</v>
      </c>
      <c r="E54" s="273" t="s">
        <v>513</v>
      </c>
      <c r="F54" s="210"/>
      <c r="G54" s="227">
        <f t="shared" si="1"/>
        <v>0</v>
      </c>
      <c r="H54" s="205">
        <f>'Расходы '!E71</f>
        <v>0</v>
      </c>
      <c r="I54" s="205">
        <f>'Расходы '!K71</f>
        <v>0</v>
      </c>
      <c r="J54" s="205">
        <f>'Расходы '!L71</f>
        <v>0</v>
      </c>
    </row>
    <row r="55" spans="1:43" s="180" customFormat="1" ht="25.5" customHeight="1">
      <c r="A55" s="192" t="str">
        <f>'Расходы '!A72</f>
        <v>0118311</v>
      </c>
      <c r="B55" s="192" t="str">
        <f>'Расходы '!B72</f>
        <v>8311</v>
      </c>
      <c r="C55" s="192" t="str">
        <f>'Расходы '!C72</f>
        <v>0511</v>
      </c>
      <c r="D55" s="193" t="str">
        <f>'Расходы '!D72</f>
        <v>Охорона та раціональне використання природних ресурсів</v>
      </c>
      <c r="E55" s="188" t="s">
        <v>540</v>
      </c>
      <c r="F55" s="210"/>
      <c r="G55" s="204">
        <f t="shared" si="1"/>
        <v>0</v>
      </c>
      <c r="H55" s="204">
        <f>'Расходы '!E72</f>
        <v>0</v>
      </c>
      <c r="I55" s="204">
        <f>'Расходы '!K72</f>
        <v>0</v>
      </c>
      <c r="J55" s="204">
        <f>'Расходы '!L72</f>
        <v>0</v>
      </c>
      <c r="K55" s="185"/>
      <c r="L55" s="185"/>
      <c r="M55" s="185"/>
      <c r="N55" s="185"/>
      <c r="O55" s="185"/>
      <c r="P55" s="185"/>
      <c r="Q55" s="185"/>
      <c r="R55" s="185"/>
      <c r="S55" s="185"/>
      <c r="T55" s="185"/>
      <c r="U55" s="185"/>
      <c r="V55" s="185"/>
      <c r="W55" s="185"/>
      <c r="X55" s="185"/>
      <c r="Y55" s="185"/>
      <c r="Z55" s="185"/>
      <c r="AA55" s="185"/>
      <c r="AB55" s="185"/>
      <c r="AC55" s="185"/>
      <c r="AD55" s="185"/>
      <c r="AE55" s="185"/>
      <c r="AF55" s="185"/>
      <c r="AG55" s="185"/>
      <c r="AH55" s="185"/>
      <c r="AI55" s="185"/>
      <c r="AJ55" s="185"/>
      <c r="AK55" s="185"/>
      <c r="AL55" s="185"/>
      <c r="AM55" s="185"/>
      <c r="AN55" s="185"/>
      <c r="AO55" s="185"/>
      <c r="AP55" s="185"/>
      <c r="AQ55" s="185"/>
    </row>
    <row r="56" spans="1:43" s="180" customFormat="1" ht="46.5" customHeight="1">
      <c r="A56" s="192" t="str">
        <f>'Расходы '!A73</f>
        <v>0120180</v>
      </c>
      <c r="B56" s="192" t="str">
        <f>'Расходы '!B73</f>
        <v>0180</v>
      </c>
      <c r="C56" s="192" t="str">
        <f>'Расходы '!C73</f>
        <v>0133</v>
      </c>
      <c r="D56" s="193" t="str">
        <f>'Расходы '!D73</f>
        <v>Інша діяльність у сфері державного управління</v>
      </c>
      <c r="E56" s="285" t="s">
        <v>688</v>
      </c>
      <c r="F56" s="210" t="s">
        <v>687</v>
      </c>
      <c r="G56" s="206"/>
      <c r="H56" s="206"/>
      <c r="I56" s="204">
        <f>'Расходы '!K73</f>
        <v>0</v>
      </c>
      <c r="J56" s="204">
        <f>'Расходы '!L73</f>
        <v>0</v>
      </c>
      <c r="K56" s="185"/>
      <c r="L56" s="185"/>
      <c r="M56" s="185"/>
      <c r="N56" s="185"/>
      <c r="O56" s="185"/>
      <c r="P56" s="185"/>
      <c r="Q56" s="185"/>
      <c r="R56" s="185"/>
      <c r="S56" s="185"/>
      <c r="T56" s="185"/>
      <c r="U56" s="185"/>
      <c r="V56" s="185"/>
      <c r="W56" s="185"/>
      <c r="X56" s="185"/>
      <c r="Y56" s="185"/>
      <c r="Z56" s="185"/>
      <c r="AA56" s="185"/>
      <c r="AB56" s="185"/>
      <c r="AC56" s="185"/>
      <c r="AD56" s="185"/>
      <c r="AE56" s="185"/>
      <c r="AF56" s="185"/>
      <c r="AG56" s="185"/>
      <c r="AH56" s="185"/>
      <c r="AI56" s="185"/>
      <c r="AJ56" s="185"/>
      <c r="AK56" s="185"/>
      <c r="AL56" s="185"/>
      <c r="AM56" s="185"/>
      <c r="AN56" s="185"/>
      <c r="AO56" s="185"/>
      <c r="AP56" s="185"/>
      <c r="AQ56" s="185"/>
    </row>
    <row r="57" spans="1:43" s="180" customFormat="1" ht="38.25">
      <c r="A57" s="192" t="str">
        <f>'Расходы '!A74</f>
        <v>0126013</v>
      </c>
      <c r="B57" s="192" t="str">
        <f>'Расходы '!B74</f>
        <v>6013</v>
      </c>
      <c r="C57" s="192" t="str">
        <f>'Расходы '!C74</f>
        <v>0620</v>
      </c>
      <c r="D57" s="193" t="str">
        <f>'Расходы '!D74</f>
        <v>Забезпечення діяльності водопровідно-каналізаційного господарства</v>
      </c>
      <c r="E57" s="188" t="s">
        <v>537</v>
      </c>
      <c r="F57" s="210" t="s">
        <v>534</v>
      </c>
      <c r="G57" s="204">
        <f t="shared" si="1"/>
        <v>0</v>
      </c>
      <c r="H57" s="204">
        <f>'Расходы '!E74</f>
        <v>0</v>
      </c>
      <c r="I57" s="204">
        <f>'Расходы '!K74</f>
        <v>0</v>
      </c>
      <c r="J57" s="204">
        <f>'Расходы '!L74</f>
        <v>0</v>
      </c>
      <c r="K57" s="185"/>
      <c r="L57" s="185"/>
      <c r="M57" s="185"/>
      <c r="N57" s="185"/>
      <c r="O57" s="185"/>
      <c r="P57" s="185"/>
      <c r="Q57" s="185"/>
      <c r="R57" s="185"/>
      <c r="S57" s="185"/>
      <c r="T57" s="185"/>
      <c r="U57" s="185"/>
      <c r="V57" s="185"/>
      <c r="W57" s="185"/>
      <c r="X57" s="185"/>
      <c r="Y57" s="185"/>
      <c r="Z57" s="185"/>
      <c r="AA57" s="185"/>
      <c r="AB57" s="185"/>
      <c r="AC57" s="185"/>
      <c r="AD57" s="185"/>
      <c r="AE57" s="185"/>
      <c r="AF57" s="185"/>
      <c r="AG57" s="185"/>
      <c r="AH57" s="185"/>
      <c r="AI57" s="185"/>
      <c r="AJ57" s="185"/>
      <c r="AK57" s="185"/>
      <c r="AL57" s="185"/>
      <c r="AM57" s="185"/>
      <c r="AN57" s="185"/>
      <c r="AO57" s="185"/>
      <c r="AP57" s="185"/>
      <c r="AQ57" s="185"/>
    </row>
    <row r="58" spans="1:43" s="28" customFormat="1" ht="51.75" customHeight="1">
      <c r="A58" s="160" t="str">
        <f>'Расходы '!A75</f>
        <v>0126020</v>
      </c>
      <c r="B58" s="160" t="str">
        <f>'Расходы '!B75</f>
        <v>6020</v>
      </c>
      <c r="C58" s="160" t="str">
        <f>'Расходы '!C75</f>
        <v>0620</v>
      </c>
      <c r="D58" s="93" t="str">
        <f>'Расходы '!D75</f>
        <v>Забезпечення функціонування підприємств, установ та організацій, що виробляють, виконують та/або надають житлово-комунальні послуги</v>
      </c>
      <c r="E58" s="188" t="s">
        <v>537</v>
      </c>
      <c r="F58" s="210" t="s">
        <v>534</v>
      </c>
      <c r="G58" s="204">
        <f t="shared" si="1"/>
        <v>0</v>
      </c>
      <c r="H58" s="204">
        <f>'Расходы '!E75</f>
        <v>0</v>
      </c>
      <c r="I58" s="204">
        <f>'Расходы '!K75</f>
        <v>0</v>
      </c>
      <c r="J58" s="204">
        <f>'Расходы '!L75</f>
        <v>0</v>
      </c>
    </row>
    <row r="59" spans="1:43" s="28" customFormat="1" ht="12.75" customHeight="1">
      <c r="A59" s="160" t="str">
        <f>'Расходы '!A76</f>
        <v>0126030</v>
      </c>
      <c r="B59" s="160" t="str">
        <f>'Расходы '!B76</f>
        <v>6030</v>
      </c>
      <c r="C59" s="160" t="str">
        <f>'Расходы '!C76</f>
        <v>0620</v>
      </c>
      <c r="D59" s="96" t="str">
        <f>'Расходы '!D76</f>
        <v>Організація благоустрою населених пунктів</v>
      </c>
      <c r="E59" s="222" t="s">
        <v>537</v>
      </c>
      <c r="F59" s="210" t="s">
        <v>534</v>
      </c>
      <c r="G59" s="204">
        <f t="shared" si="1"/>
        <v>0</v>
      </c>
      <c r="H59" s="204">
        <f>'Расходы '!E76</f>
        <v>0</v>
      </c>
      <c r="I59" s="204">
        <f>'Расходы '!K76</f>
        <v>0</v>
      </c>
      <c r="J59" s="204">
        <f>'Расходы '!L76</f>
        <v>0</v>
      </c>
    </row>
    <row r="60" spans="1:43" s="28" customFormat="1" ht="76.5" customHeight="1">
      <c r="A60" s="161" t="str">
        <f>'Расходы '!A78</f>
        <v>0127693</v>
      </c>
      <c r="B60" s="161" t="str">
        <f>'Расходы '!B78</f>
        <v>7693</v>
      </c>
      <c r="C60" s="161" t="str">
        <f>'Расходы '!C78</f>
        <v>0490</v>
      </c>
      <c r="D60" s="96" t="str">
        <f>'Расходы '!D78</f>
        <v>Інші заходи, пов'язані з економічною діяльністю </v>
      </c>
      <c r="E60" s="220" t="s">
        <v>571</v>
      </c>
      <c r="F60" s="220" t="s">
        <v>569</v>
      </c>
      <c r="G60" s="204">
        <f t="shared" ref="G60" si="2">H60+I60</f>
        <v>12482436</v>
      </c>
      <c r="H60" s="204">
        <f>'Расходы '!E78-H61</f>
        <v>12482436</v>
      </c>
      <c r="I60" s="204">
        <f>'Расходы '!K78</f>
        <v>0</v>
      </c>
      <c r="J60" s="204">
        <f>'Расходы '!L78</f>
        <v>0</v>
      </c>
    </row>
    <row r="61" spans="1:43" s="180" customFormat="1" ht="35.25" customHeight="1">
      <c r="A61" s="192" t="str">
        <f>'Расходы '!A78</f>
        <v>0127693</v>
      </c>
      <c r="B61" s="192" t="str">
        <f>'Расходы '!B78</f>
        <v>7693</v>
      </c>
      <c r="C61" s="192" t="str">
        <f>'Расходы '!C78</f>
        <v>0490</v>
      </c>
      <c r="D61" s="217" t="str">
        <f>'Расходы '!D78</f>
        <v>Інші заходи, пов'язані з економічною діяльністю </v>
      </c>
      <c r="E61" s="221" t="s">
        <v>568</v>
      </c>
      <c r="F61" s="210" t="s">
        <v>599</v>
      </c>
      <c r="G61" s="204">
        <f t="shared" si="1"/>
        <v>1487430</v>
      </c>
      <c r="H61" s="204">
        <v>1487430</v>
      </c>
      <c r="I61" s="204">
        <f>'Расходы '!K78</f>
        <v>0</v>
      </c>
      <c r="J61" s="204">
        <f>'Расходы '!L78</f>
        <v>0</v>
      </c>
      <c r="K61" s="185"/>
      <c r="L61" s="185"/>
      <c r="M61" s="185"/>
      <c r="N61" s="185"/>
      <c r="O61" s="185"/>
      <c r="P61" s="185"/>
      <c r="Q61" s="185"/>
      <c r="R61" s="185"/>
      <c r="S61" s="185"/>
      <c r="T61" s="185"/>
      <c r="U61" s="185"/>
      <c r="V61" s="185"/>
      <c r="W61" s="185"/>
      <c r="X61" s="185"/>
      <c r="Y61" s="185"/>
      <c r="Z61" s="185"/>
      <c r="AA61" s="185"/>
      <c r="AB61" s="185"/>
      <c r="AC61" s="185"/>
      <c r="AD61" s="185"/>
      <c r="AE61" s="185"/>
      <c r="AF61" s="185"/>
      <c r="AG61" s="185"/>
      <c r="AH61" s="185"/>
      <c r="AI61" s="185"/>
      <c r="AJ61" s="185"/>
    </row>
    <row r="62" spans="1:43" s="28" customFormat="1" ht="41.25" customHeight="1">
      <c r="A62" s="192" t="str">
        <f>'Расходы '!A79</f>
        <v>0128110</v>
      </c>
      <c r="B62" s="192" t="str">
        <f>'Расходы '!B79</f>
        <v>8110</v>
      </c>
      <c r="C62" s="192" t="str">
        <f>'Расходы '!C79</f>
        <v>0320</v>
      </c>
      <c r="D62" s="188" t="str">
        <f>'Расходы '!D79</f>
        <v>Заходи із запобігання та лiквiдацiї надзвичайних ситуацiй та наслiдкiв стихійного лиха</v>
      </c>
      <c r="E62" s="221" t="s">
        <v>568</v>
      </c>
      <c r="F62" s="210" t="s">
        <v>599</v>
      </c>
      <c r="G62" s="204">
        <f t="shared" si="1"/>
        <v>1585775</v>
      </c>
      <c r="H62" s="204">
        <f>'Расходы '!E79</f>
        <v>1585775</v>
      </c>
      <c r="I62" s="204">
        <f>'Расходы '!K79</f>
        <v>0</v>
      </c>
      <c r="J62" s="204">
        <f>'Расходы '!L79</f>
        <v>0</v>
      </c>
    </row>
    <row r="63" spans="1:43" s="28" customFormat="1" ht="18" hidden="1" customHeight="1">
      <c r="A63" s="160" t="str">
        <f>'Расходы '!A80</f>
        <v>0128742</v>
      </c>
      <c r="B63" s="160" t="str">
        <f>'Расходы '!B80</f>
        <v>8742</v>
      </c>
      <c r="C63" s="160" t="str">
        <f>'Расходы '!C80</f>
        <v>0620</v>
      </c>
      <c r="D63" s="93" t="str">
        <f>'Расходы '!D80</f>
        <v>Заходи із запобігання та ліквідації наслідків надзвичайної ситуації в каналізаційній системі за рахунок коштів резервного фонду місцевого бюджету</v>
      </c>
      <c r="E63" s="188" t="s">
        <v>511</v>
      </c>
      <c r="F63" s="210"/>
      <c r="G63" s="204">
        <f t="shared" si="1"/>
        <v>0</v>
      </c>
      <c r="H63" s="204">
        <f>'Расходы '!E80</f>
        <v>0</v>
      </c>
      <c r="I63" s="204">
        <f>'Расходы '!K80</f>
        <v>0</v>
      </c>
      <c r="J63" s="204">
        <f>'Расходы '!L80</f>
        <v>0</v>
      </c>
    </row>
    <row r="64" spans="1:43" s="28" customFormat="1" ht="51">
      <c r="A64" s="160" t="str">
        <f>'Расходы '!A81</f>
        <v>0132111</v>
      </c>
      <c r="B64" s="160" t="str">
        <f>'Расходы '!B81</f>
        <v>2111</v>
      </c>
      <c r="C64" s="160" t="str">
        <f>'Расходы '!C81</f>
        <v>0726</v>
      </c>
      <c r="D64" s="96" t="str">
        <f>'Расходы '!D81</f>
        <v>Первинна медична допомога населенню, що надається центрами первинної медичної (медико-санітарної) допомоги</v>
      </c>
      <c r="E64" s="220" t="s">
        <v>570</v>
      </c>
      <c r="F64" s="220" t="s">
        <v>569</v>
      </c>
      <c r="G64" s="206">
        <f>H64+I64</f>
        <v>7150979</v>
      </c>
      <c r="H64" s="206">
        <f>'Расходы '!E81-H65</f>
        <v>7150979</v>
      </c>
      <c r="I64" s="204">
        <f>'Расходы '!K81</f>
        <v>0</v>
      </c>
      <c r="J64" s="204">
        <f>'Расходы '!L81</f>
        <v>0</v>
      </c>
    </row>
    <row r="65" spans="1:10" s="28" customFormat="1" ht="51">
      <c r="A65" s="160" t="str">
        <f>'Расходы '!A81</f>
        <v>0132111</v>
      </c>
      <c r="B65" s="161" t="str">
        <f>'Расходы '!B81</f>
        <v>2111</v>
      </c>
      <c r="C65" s="161" t="str">
        <f>'Расходы '!C81</f>
        <v>0726</v>
      </c>
      <c r="D65" s="96" t="str">
        <f>'Расходы '!D81</f>
        <v>Первинна медична допомога населенню, що надається центрами первинної медичної (медико-санітарної) допомоги</v>
      </c>
      <c r="E65" s="221" t="s">
        <v>568</v>
      </c>
      <c r="F65" s="210" t="s">
        <v>599</v>
      </c>
      <c r="G65" s="204">
        <f t="shared" ref="G65" si="3">H65+I65</f>
        <v>912619</v>
      </c>
      <c r="H65" s="204">
        <v>912619</v>
      </c>
      <c r="I65" s="204">
        <f>'Расходы '!K82</f>
        <v>0</v>
      </c>
      <c r="J65" s="204">
        <f>'Расходы '!L82</f>
        <v>0</v>
      </c>
    </row>
    <row r="66" spans="1:10" s="28" customFormat="1" ht="38.25" hidden="1">
      <c r="A66" s="160" t="str">
        <f>'Расходы '!A83</f>
        <v>0136030</v>
      </c>
      <c r="B66" s="160" t="str">
        <f>'Расходы '!B84</f>
        <v>7322</v>
      </c>
      <c r="C66" s="160" t="str">
        <f>'Расходы '!C84</f>
        <v>0443</v>
      </c>
      <c r="D66" s="96" t="str">
        <f>'Расходы '!D84</f>
        <v xml:space="preserve"> Будівництво медичних установ та закладів</v>
      </c>
      <c r="E66" s="188" t="s">
        <v>538</v>
      </c>
      <c r="F66" s="210" t="s">
        <v>599</v>
      </c>
      <c r="G66" s="204">
        <f t="shared" ref="G66:G68" si="4">H66+I66</f>
        <v>0</v>
      </c>
      <c r="H66" s="204">
        <f>'Расходы '!E83</f>
        <v>0</v>
      </c>
      <c r="I66" s="204">
        <f>'Расходы '!K83</f>
        <v>0</v>
      </c>
      <c r="J66" s="204">
        <f>'Расходы '!L83</f>
        <v>0</v>
      </c>
    </row>
    <row r="67" spans="1:10" s="28" customFormat="1" ht="38.25" hidden="1">
      <c r="A67" s="161" t="str">
        <f>'Расходы '!A85</f>
        <v>0146030</v>
      </c>
      <c r="B67" s="161" t="str">
        <f>'Расходы '!B85</f>
        <v>6030</v>
      </c>
      <c r="C67" s="216" t="str">
        <f>'Расходы '!C85</f>
        <v>0620</v>
      </c>
      <c r="D67" s="216" t="str">
        <f>'Расходы '!D85</f>
        <v>Організація благоустрою населених пунктів</v>
      </c>
      <c r="E67" s="188" t="s">
        <v>537</v>
      </c>
      <c r="F67" s="210" t="s">
        <v>599</v>
      </c>
      <c r="G67" s="204">
        <f>H67+I67</f>
        <v>0</v>
      </c>
      <c r="H67" s="204">
        <f>'Расходы '!E85</f>
        <v>0</v>
      </c>
      <c r="I67" s="204">
        <f>'Расходы '!K85</f>
        <v>0</v>
      </c>
      <c r="J67" s="204">
        <f>'Расходы '!L85</f>
        <v>0</v>
      </c>
    </row>
    <row r="68" spans="1:10" s="28" customFormat="1" ht="38.25">
      <c r="A68" s="160" t="str">
        <f>'Расходы '!A90</f>
        <v>0611010</v>
      </c>
      <c r="B68" s="160" t="str">
        <f>'Расходы '!B90</f>
        <v>1010</v>
      </c>
      <c r="C68" s="160" t="str">
        <f>'Расходы '!C90</f>
        <v>0910</v>
      </c>
      <c r="D68" s="96" t="str">
        <f>'Расходы '!D90</f>
        <v>Надання дошкільної освіти</v>
      </c>
      <c r="E68" s="221" t="s">
        <v>568</v>
      </c>
      <c r="F68" s="210" t="s">
        <v>599</v>
      </c>
      <c r="G68" s="204">
        <f t="shared" si="4"/>
        <v>150000</v>
      </c>
      <c r="H68" s="204">
        <v>150000</v>
      </c>
      <c r="I68" s="204">
        <f>'Расходы '!K90</f>
        <v>0</v>
      </c>
      <c r="J68" s="204">
        <f>'Расходы '!L90</f>
        <v>0</v>
      </c>
    </row>
    <row r="69" spans="1:10" s="28" customFormat="1" ht="40.5" customHeight="1">
      <c r="A69" s="160" t="str">
        <f>'Расходы '!A91</f>
        <v>0611021</v>
      </c>
      <c r="B69" s="160" t="str">
        <f>'Расходы '!B91</f>
        <v>1021</v>
      </c>
      <c r="C69" s="160" t="str">
        <f>'Расходы '!C91</f>
        <v>0921</v>
      </c>
      <c r="D69" s="96" t="str">
        <f>'Расходы '!D91</f>
        <v>Надання загальної середньої освіти закладами загальної середньої освіти за рахунок коштів місцевого бюджету</v>
      </c>
      <c r="E69" s="221" t="s">
        <v>568</v>
      </c>
      <c r="F69" s="210" t="s">
        <v>599</v>
      </c>
      <c r="G69" s="204">
        <f t="shared" ref="G69:G97" si="5">H69+I69</f>
        <v>967060</v>
      </c>
      <c r="H69" s="204">
        <f>800000+30000+137060</f>
        <v>967060</v>
      </c>
      <c r="I69" s="204">
        <f>'Расходы '!K91</f>
        <v>0</v>
      </c>
      <c r="J69" s="204">
        <f>'Расходы '!L91</f>
        <v>0</v>
      </c>
    </row>
    <row r="70" spans="1:10" s="28" customFormat="1" ht="49.5" customHeight="1">
      <c r="A70" s="160" t="str">
        <f>'Расходы '!A91</f>
        <v>0611021</v>
      </c>
      <c r="B70" s="160" t="str">
        <f>'Расходы '!B91</f>
        <v>1021</v>
      </c>
      <c r="C70" s="160" t="str">
        <f>'Расходы '!C91</f>
        <v>0921</v>
      </c>
      <c r="D70" s="93" t="str">
        <f>'Расходы '!D91</f>
        <v>Надання загальної середньої освіти закладами загальної середньої освіти за рахунок коштів місцевого бюджету</v>
      </c>
      <c r="E70" s="188" t="s">
        <v>605</v>
      </c>
      <c r="F70" s="210" t="s">
        <v>606</v>
      </c>
      <c r="G70" s="206">
        <f t="shared" si="5"/>
        <v>298500</v>
      </c>
      <c r="H70" s="206">
        <f>80000+10000+208500</f>
        <v>298500</v>
      </c>
      <c r="I70" s="204">
        <f>'Расходы '!K92</f>
        <v>0</v>
      </c>
      <c r="J70" s="204">
        <f>'Расходы '!L92</f>
        <v>0</v>
      </c>
    </row>
    <row r="71" spans="1:10" s="28" customFormat="1" ht="38.25" hidden="1">
      <c r="A71" s="160" t="str">
        <f>'Расходы '!A93</f>
        <v>0611061</v>
      </c>
      <c r="B71" s="160" t="str">
        <f>'Расходы '!B93</f>
        <v>1061</v>
      </c>
      <c r="C71" s="160" t="str">
        <f>'Расходы '!C93</f>
        <v>0921</v>
      </c>
      <c r="D71" s="96" t="str">
        <f>'Расходы '!D93</f>
        <v>Надання загальної середньої освіти закладами загальної середньої освіти</v>
      </c>
      <c r="E71" s="188" t="s">
        <v>539</v>
      </c>
      <c r="F71" s="210" t="s">
        <v>599</v>
      </c>
      <c r="G71" s="204">
        <f t="shared" si="5"/>
        <v>0</v>
      </c>
      <c r="H71" s="204">
        <f>'Расходы '!E93</f>
        <v>0</v>
      </c>
      <c r="I71" s="204">
        <f>'Расходы '!K93</f>
        <v>0</v>
      </c>
      <c r="J71" s="204">
        <f>'Расходы '!L93</f>
        <v>0</v>
      </c>
    </row>
    <row r="72" spans="1:10" s="28" customFormat="1" ht="37.5" hidden="1" customHeight="1">
      <c r="A72" s="160" t="str">
        <f>'Расходы '!A94</f>
        <v>0611070</v>
      </c>
      <c r="B72" s="160" t="str">
        <f>'Расходы '!B94</f>
        <v>1070</v>
      </c>
      <c r="C72" s="160" t="str">
        <f>'Расходы '!C94</f>
        <v>0960</v>
      </c>
      <c r="D72" s="96" t="str">
        <f>'Расходы '!D94</f>
        <v>Надання позашкільної освіти закладами позашкільної освіти, заходи із позашкільної роботи з дітьми</v>
      </c>
      <c r="E72" s="188"/>
      <c r="F72" s="210" t="s">
        <v>599</v>
      </c>
      <c r="G72" s="204">
        <f t="shared" si="5"/>
        <v>0</v>
      </c>
      <c r="H72" s="204">
        <v>0</v>
      </c>
      <c r="I72" s="204">
        <f>'Расходы '!K94</f>
        <v>0</v>
      </c>
      <c r="J72" s="204">
        <f>'Расходы '!L94</f>
        <v>0</v>
      </c>
    </row>
    <row r="73" spans="1:10" s="28" customFormat="1" ht="25.5" hidden="1">
      <c r="A73" s="160" t="str">
        <f>'Расходы '!A95</f>
        <v>0611120</v>
      </c>
      <c r="B73" s="160" t="str">
        <f>'Расходы '!B95</f>
        <v>1120</v>
      </c>
      <c r="C73" s="160" t="str">
        <f>'Расходы '!C95</f>
        <v>0950</v>
      </c>
      <c r="D73" s="96" t="str">
        <f>'Расходы '!D95</f>
        <v>Підвищення кваліфікації, перепідготовка кадрів закладами післядипломної освіти</v>
      </c>
      <c r="E73" s="188"/>
      <c r="F73" s="210" t="s">
        <v>599</v>
      </c>
      <c r="G73" s="204"/>
      <c r="H73" s="204"/>
      <c r="I73" s="204">
        <f>'Расходы '!K95</f>
        <v>0</v>
      </c>
      <c r="J73" s="204">
        <f>'Расходы '!L95</f>
        <v>0</v>
      </c>
    </row>
    <row r="74" spans="1:10" s="28" customFormat="1" ht="56.25" customHeight="1">
      <c r="A74" s="160" t="str">
        <f>'Расходы '!A97</f>
        <v>0611142</v>
      </c>
      <c r="B74" s="160" t="str">
        <f>'Расходы '!B97</f>
        <v>1142</v>
      </c>
      <c r="C74" s="160" t="str">
        <f>'Расходы '!C97</f>
        <v>0990</v>
      </c>
      <c r="D74" s="93" t="str">
        <f>'Расходы '!D97</f>
        <v>Інші програми та заходи у сфері освіти</v>
      </c>
      <c r="E74" s="188" t="s">
        <v>611</v>
      </c>
      <c r="F74" s="210" t="s">
        <v>610</v>
      </c>
      <c r="G74" s="204">
        <f t="shared" ref="G74" si="6">H74+I74</f>
        <v>250960</v>
      </c>
      <c r="H74" s="204">
        <f>'Расходы '!E97-H75</f>
        <v>250960</v>
      </c>
      <c r="I74" s="204">
        <f>'Расходы '!K97</f>
        <v>0</v>
      </c>
      <c r="J74" s="204">
        <f>'Расходы '!L97</f>
        <v>0</v>
      </c>
    </row>
    <row r="75" spans="1:10" s="28" customFormat="1" ht="51.75" customHeight="1">
      <c r="A75" s="160" t="str">
        <f>'Расходы '!A97</f>
        <v>0611142</v>
      </c>
      <c r="B75" s="160" t="str">
        <f>'Расходы '!B97</f>
        <v>1142</v>
      </c>
      <c r="C75" s="160" t="str">
        <f>'Расходы '!C97</f>
        <v>0990</v>
      </c>
      <c r="D75" s="96" t="str">
        <f>'Расходы '!D97</f>
        <v>Інші програми та заходи у сфері освіти</v>
      </c>
      <c r="E75" s="221" t="s">
        <v>568</v>
      </c>
      <c r="F75" s="210" t="s">
        <v>599</v>
      </c>
      <c r="G75" s="204">
        <f t="shared" si="5"/>
        <v>28960</v>
      </c>
      <c r="H75" s="204">
        <v>28960</v>
      </c>
      <c r="I75" s="204">
        <f>'Расходы '!K97</f>
        <v>0</v>
      </c>
      <c r="J75" s="204">
        <f>'Расходы '!L97</f>
        <v>0</v>
      </c>
    </row>
    <row r="76" spans="1:10" s="28" customFormat="1" ht="42.75" hidden="1" customHeight="1">
      <c r="A76" s="160" t="str">
        <f>'Расходы '!A98</f>
        <v>0611160</v>
      </c>
      <c r="B76" s="160" t="str">
        <f>'Расходы '!B98</f>
        <v>1160</v>
      </c>
      <c r="C76" s="160" t="str">
        <f>'Расходы '!C98</f>
        <v>0990</v>
      </c>
      <c r="D76" s="96" t="str">
        <f>'Расходы '!D98</f>
        <v>Забезпечення діяльності центрів професійного розвитку педагогічних працівників</v>
      </c>
      <c r="E76" s="188"/>
      <c r="F76" s="210" t="s">
        <v>599</v>
      </c>
      <c r="G76" s="204">
        <f t="shared" ref="G76" si="7">H76+I76</f>
        <v>0</v>
      </c>
      <c r="H76" s="204">
        <v>0</v>
      </c>
      <c r="I76" s="204">
        <f>'Расходы '!K98</f>
        <v>0</v>
      </c>
      <c r="J76" s="204">
        <f>'Расходы '!L98</f>
        <v>0</v>
      </c>
    </row>
    <row r="77" spans="1:10" s="28" customFormat="1" ht="25.5" hidden="1" customHeight="1">
      <c r="A77" s="160" t="str">
        <f>'Расходы '!A99</f>
        <v>0611171</v>
      </c>
      <c r="B77" s="160" t="str">
        <f>'Расходы '!B99</f>
        <v>1171</v>
      </c>
      <c r="C77" s="160" t="str">
        <f>'Расходы '!C99</f>
        <v>0990</v>
      </c>
      <c r="D77" s="96" t="str">
        <f>'Расходы '!D99</f>
        <v>Співфінансування заходів, що реалізуються за рахунок субвенції з державного бюджету місцевим бюджетам на реалізацію програми "Спроможна школа для кращих результатів"</v>
      </c>
      <c r="E77" s="188" t="s">
        <v>511</v>
      </c>
      <c r="F77" s="210" t="s">
        <v>599</v>
      </c>
      <c r="G77" s="204">
        <f t="shared" si="5"/>
        <v>0</v>
      </c>
      <c r="H77" s="204">
        <f>'Расходы '!E99</f>
        <v>0</v>
      </c>
      <c r="I77" s="204">
        <f>'Расходы '!K99</f>
        <v>0</v>
      </c>
      <c r="J77" s="204">
        <f>'Расходы '!L99</f>
        <v>0</v>
      </c>
    </row>
    <row r="78" spans="1:10" s="28" customFormat="1" ht="25.5" hidden="1" customHeight="1">
      <c r="A78" s="160" t="str">
        <f>'Расходы '!A100</f>
        <v>0611172</v>
      </c>
      <c r="B78" s="160" t="str">
        <f>'Расходы '!B100</f>
        <v>1172</v>
      </c>
      <c r="C78" s="160" t="str">
        <f>'Расходы '!C100</f>
        <v>0990</v>
      </c>
      <c r="D78" s="96" t="str">
        <f>'Расходы '!D100</f>
        <v>Виконання заходів в рамках реалізації програми "Спроможна школа для кращих результатів" за рахунок субвенції з державного бюджету місцевим бюджетам</v>
      </c>
      <c r="E78" s="188" t="s">
        <v>511</v>
      </c>
      <c r="F78" s="210" t="s">
        <v>599</v>
      </c>
      <c r="G78" s="204">
        <f t="shared" si="5"/>
        <v>0</v>
      </c>
      <c r="H78" s="204">
        <f>'Расходы '!E100</f>
        <v>0</v>
      </c>
      <c r="I78" s="204">
        <f>'Расходы '!K100</f>
        <v>0</v>
      </c>
      <c r="J78" s="204">
        <f>'Расходы '!L100</f>
        <v>0</v>
      </c>
    </row>
    <row r="79" spans="1:10" s="28" customFormat="1" ht="25.5" hidden="1" customHeight="1">
      <c r="A79" s="160" t="str">
        <f>'Расходы '!A101</f>
        <v>0611181</v>
      </c>
      <c r="B79" s="160" t="str">
        <f>'Расходы '!B101</f>
        <v>1181</v>
      </c>
      <c r="C79" s="160" t="str">
        <f>'Расходы '!C101</f>
        <v>0990</v>
      </c>
      <c r="D79" s="96" t="str">
        <f>'Расходы '!D101</f>
        <v>Співфінансування заходів, що реалізуються за рахунок субвенції з державного бюджету місцевим бюджетам на забезпечення якісної, сучасної та доступної загальної середньої освіти "Нова українська школа"</v>
      </c>
      <c r="E79" s="188" t="s">
        <v>511</v>
      </c>
      <c r="F79" s="210" t="s">
        <v>599</v>
      </c>
      <c r="G79" s="204">
        <f t="shared" si="5"/>
        <v>0</v>
      </c>
      <c r="H79" s="204">
        <f>'Расходы '!E101</f>
        <v>0</v>
      </c>
      <c r="I79" s="204">
        <f>'Расходы '!K101</f>
        <v>0</v>
      </c>
      <c r="J79" s="204">
        <f>'Расходы '!L101</f>
        <v>0</v>
      </c>
    </row>
    <row r="80" spans="1:10" s="28" customFormat="1" ht="25.5" hidden="1" customHeight="1">
      <c r="A80" s="160" t="str">
        <f>'Расходы '!A102</f>
        <v>0611182</v>
      </c>
      <c r="B80" s="160" t="str">
        <f>'Расходы '!B102</f>
        <v>1182</v>
      </c>
      <c r="C80" s="160" t="str">
        <f>'Расходы '!C102</f>
        <v>0990</v>
      </c>
      <c r="D80" s="96" t="str">
        <f>'Расходы '!D102</f>
        <v>Виконання заходів, спрямованих на забезпечення якісної, сучасної та доступної загальної середньої освіти "Нова українська школа" за рахунок субвенції з державного бюджету місцевим бюджетам</v>
      </c>
      <c r="E80" s="188" t="s">
        <v>511</v>
      </c>
      <c r="F80" s="210" t="s">
        <v>599</v>
      </c>
      <c r="G80" s="204">
        <f t="shared" si="5"/>
        <v>0</v>
      </c>
      <c r="H80" s="204">
        <f>'Расходы '!E102</f>
        <v>0</v>
      </c>
      <c r="I80" s="204">
        <f>'Расходы '!K102</f>
        <v>0</v>
      </c>
      <c r="J80" s="204">
        <f>'Расходы '!L102</f>
        <v>0</v>
      </c>
    </row>
    <row r="81" spans="1:953" s="28" customFormat="1" ht="54.75" hidden="1" customHeight="1">
      <c r="A81" s="160" t="str">
        <f>'Расходы '!A103</f>
        <v>0611200</v>
      </c>
      <c r="B81" s="160" t="str">
        <f>'Расходы '!B103</f>
        <v>1200</v>
      </c>
      <c r="C81" s="160" t="str">
        <f>'Расходы '!C103</f>
        <v>0990</v>
      </c>
      <c r="D81" s="96" t="str">
        <f>'Расходы '!D103</f>
        <v>Надання освіти за рахунок субвенції з державного бюджету місцевим бюджету на надання державної підтримки особам з особливими освітніми потребами</v>
      </c>
      <c r="E81" s="188" t="s">
        <v>511</v>
      </c>
      <c r="F81" s="210" t="s">
        <v>599</v>
      </c>
      <c r="G81" s="205">
        <f t="shared" si="5"/>
        <v>0</v>
      </c>
      <c r="H81" s="204">
        <f>'Расходы '!E103</f>
        <v>0</v>
      </c>
      <c r="I81" s="204">
        <f>'Расходы '!K103</f>
        <v>0</v>
      </c>
      <c r="J81" s="204">
        <f>'Расходы '!L103</f>
        <v>0</v>
      </c>
    </row>
    <row r="82" spans="1:953" ht="25.5" hidden="1" customHeight="1">
      <c r="A82" s="160">
        <f>'Расходы '!A104</f>
        <v>611600</v>
      </c>
      <c r="B82" s="160" t="str">
        <f>'Расходы '!B104</f>
        <v>1600</v>
      </c>
      <c r="C82" s="160" t="str">
        <f>'Расходы '!C104</f>
        <v>0990</v>
      </c>
      <c r="D82" s="96" t="str">
        <f>'Расходы '!D104</f>
        <v>Здійснення доплат педагогічним працівникам закладів загальної середньої освіти за рахунок субвенції з державного бюджету місцевим бюджетам</v>
      </c>
      <c r="E82" s="188" t="s">
        <v>511</v>
      </c>
      <c r="F82" s="210" t="s">
        <v>599</v>
      </c>
      <c r="G82" s="227">
        <f t="shared" si="5"/>
        <v>0</v>
      </c>
      <c r="H82" s="204"/>
      <c r="I82" s="204">
        <f>'Расходы '!K104</f>
        <v>0</v>
      </c>
      <c r="J82" s="204">
        <f>'Расходы '!L104</f>
        <v>0</v>
      </c>
    </row>
    <row r="83" spans="1:953" ht="38.25" hidden="1" customHeight="1">
      <c r="A83" s="160" t="str">
        <f>'Расходы '!A105</f>
        <v>0611184</v>
      </c>
      <c r="B83" s="160" t="str">
        <f>'Расходы '!B105</f>
        <v>1184</v>
      </c>
      <c r="C83" s="160" t="str">
        <f>'Расходы '!C105</f>
        <v>0990</v>
      </c>
      <c r="D83" s="96" t="str">
        <f>'Расходы '!D105</f>
        <v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v>
      </c>
      <c r="E83" s="188" t="s">
        <v>511</v>
      </c>
      <c r="F83" s="210" t="s">
        <v>599</v>
      </c>
      <c r="G83" s="204">
        <f t="shared" si="5"/>
        <v>0</v>
      </c>
      <c r="H83" s="204">
        <v>0</v>
      </c>
      <c r="I83" s="204">
        <f>'Расходы '!K105</f>
        <v>0</v>
      </c>
      <c r="J83" s="204">
        <f>'Расходы '!L105</f>
        <v>0</v>
      </c>
    </row>
    <row r="84" spans="1:953" ht="51">
      <c r="A84" s="160">
        <f>'Расходы '!A106</f>
        <v>613134</v>
      </c>
      <c r="B84" s="160" t="str">
        <f>'Расходы '!B106</f>
        <v>3134</v>
      </c>
      <c r="C84" s="160" t="str">
        <f>'Расходы '!C106</f>
        <v>1040</v>
      </c>
      <c r="D84" s="96" t="str">
        <f>'Расходы '!D106</f>
        <v>Здійснення заходів та реалізація проектів на виконання програм у сфері утвердження української національної та громадянської ідентичності</v>
      </c>
      <c r="E84" s="276" t="s">
        <v>605</v>
      </c>
      <c r="F84" s="277" t="s">
        <v>606</v>
      </c>
      <c r="G84" s="206">
        <f t="shared" si="5"/>
        <v>190000</v>
      </c>
      <c r="H84" s="206">
        <f>'Расходы '!E106</f>
        <v>190000</v>
      </c>
      <c r="I84" s="204">
        <f>'Расходы '!K106</f>
        <v>0</v>
      </c>
      <c r="J84" s="204">
        <f>'Расходы '!L106</f>
        <v>0</v>
      </c>
    </row>
    <row r="85" spans="1:953" ht="56.25" hidden="1" customHeight="1">
      <c r="A85" s="160" t="str">
        <f>'Расходы '!A107</f>
        <v>0631031</v>
      </c>
      <c r="B85" s="160" t="str">
        <f>'Расходы '!B107</f>
        <v>1031</v>
      </c>
      <c r="C85" s="160" t="str">
        <f>'Расходы '!C107</f>
        <v>1040</v>
      </c>
      <c r="D85" s="96" t="str">
        <f>'Расходы '!D107</f>
        <v>Здійснення заходів та реалізація проектів на виконання програм у сфері утвердження української національної та громадянської ідентичності</v>
      </c>
      <c r="E85" s="188" t="s">
        <v>511</v>
      </c>
      <c r="F85" s="210" t="s">
        <v>599</v>
      </c>
      <c r="G85" s="204">
        <f t="shared" si="5"/>
        <v>0</v>
      </c>
      <c r="H85" s="204">
        <f>'Расходы '!E107</f>
        <v>0</v>
      </c>
      <c r="I85" s="204">
        <f>'Расходы '!K107</f>
        <v>0</v>
      </c>
      <c r="J85" s="204">
        <f>'Расходы '!L107</f>
        <v>0</v>
      </c>
    </row>
    <row r="86" spans="1:953" ht="33.75" hidden="1" customHeight="1">
      <c r="A86" s="160">
        <f>'Расходы '!A108</f>
        <v>0</v>
      </c>
      <c r="B86" s="160">
        <f>'Расходы '!B108</f>
        <v>0</v>
      </c>
      <c r="C86" s="160">
        <f>'Расходы '!C108</f>
        <v>0</v>
      </c>
      <c r="D86" s="96">
        <f>'Расходы '!D108</f>
        <v>0</v>
      </c>
      <c r="E86" s="188" t="s">
        <v>511</v>
      </c>
      <c r="F86" s="210" t="s">
        <v>599</v>
      </c>
      <c r="G86" s="204">
        <f t="shared" si="5"/>
        <v>0</v>
      </c>
      <c r="H86" s="204">
        <f>'Расходы '!E108</f>
        <v>0</v>
      </c>
      <c r="I86" s="204">
        <f>'Расходы '!K108</f>
        <v>0</v>
      </c>
      <c r="J86" s="204">
        <f>'Расходы '!L108</f>
        <v>0</v>
      </c>
    </row>
    <row r="87" spans="1:953" ht="32.25" hidden="1" customHeight="1">
      <c r="A87" s="160">
        <f>'Расходы '!A109</f>
        <v>0</v>
      </c>
      <c r="B87" s="160">
        <f>'Расходы '!B109</f>
        <v>0</v>
      </c>
      <c r="C87" s="160">
        <f>'Расходы '!C109</f>
        <v>0</v>
      </c>
      <c r="D87" s="96">
        <f>'Расходы '!D109</f>
        <v>0</v>
      </c>
      <c r="E87" s="188" t="s">
        <v>511</v>
      </c>
      <c r="F87" s="210" t="s">
        <v>599</v>
      </c>
      <c r="G87" s="204">
        <f t="shared" si="5"/>
        <v>0</v>
      </c>
      <c r="H87" s="204">
        <f>'Расходы '!E109</f>
        <v>0</v>
      </c>
      <c r="I87" s="204">
        <f>'Расходы '!K109</f>
        <v>0</v>
      </c>
      <c r="J87" s="204">
        <f>'Расходы '!L109</f>
        <v>0</v>
      </c>
    </row>
    <row r="88" spans="1:953" ht="25.5" hidden="1" customHeight="1">
      <c r="A88" s="160">
        <f>'Расходы '!A110</f>
        <v>0</v>
      </c>
      <c r="B88" s="160">
        <f>'Расходы '!B110</f>
        <v>0</v>
      </c>
      <c r="C88" s="160">
        <f>'Расходы '!C110</f>
        <v>0</v>
      </c>
      <c r="D88" s="96">
        <f>'Расходы '!D110</f>
        <v>0</v>
      </c>
      <c r="E88" s="188" t="s">
        <v>511</v>
      </c>
      <c r="F88" s="210" t="s">
        <v>599</v>
      </c>
      <c r="G88" s="204">
        <f t="shared" si="5"/>
        <v>0</v>
      </c>
      <c r="H88" s="204">
        <f>'Расходы '!E110</f>
        <v>0</v>
      </c>
      <c r="I88" s="204">
        <f>'Расходы '!K110</f>
        <v>0</v>
      </c>
      <c r="J88" s="204">
        <f>'Расходы '!L110</f>
        <v>0</v>
      </c>
      <c r="K88" s="167"/>
    </row>
    <row r="89" spans="1:953" ht="25.5" hidden="1" customHeight="1">
      <c r="A89" s="160">
        <f>'Расходы '!A111</f>
        <v>0</v>
      </c>
      <c r="B89" s="160">
        <f>'Расходы '!B111</f>
        <v>0</v>
      </c>
      <c r="C89" s="160">
        <f>'Расходы '!C111</f>
        <v>0</v>
      </c>
      <c r="D89" s="96">
        <f>'Расходы '!D111</f>
        <v>0</v>
      </c>
      <c r="E89" s="188" t="s">
        <v>511</v>
      </c>
      <c r="F89" s="210" t="s">
        <v>599</v>
      </c>
      <c r="G89" s="204">
        <f t="shared" si="5"/>
        <v>0</v>
      </c>
      <c r="H89" s="204">
        <f>'Расходы '!E111</f>
        <v>0</v>
      </c>
      <c r="I89" s="204">
        <f>'Расходы '!K111</f>
        <v>0</v>
      </c>
      <c r="J89" s="204">
        <f>'Расходы '!L111</f>
        <v>0</v>
      </c>
      <c r="K89" s="167"/>
    </row>
    <row r="90" spans="1:953" ht="25.5" hidden="1" customHeight="1">
      <c r="A90" s="160">
        <f>'Расходы '!A112</f>
        <v>0</v>
      </c>
      <c r="B90" s="160">
        <f>'Расходы '!B112</f>
        <v>0</v>
      </c>
      <c r="C90" s="160">
        <f>'Расходы '!C112</f>
        <v>0</v>
      </c>
      <c r="D90" s="96">
        <f>'Расходы '!D112</f>
        <v>0</v>
      </c>
      <c r="E90" s="188" t="s">
        <v>511</v>
      </c>
      <c r="F90" s="210" t="s">
        <v>599</v>
      </c>
      <c r="G90" s="204">
        <f t="shared" si="5"/>
        <v>0</v>
      </c>
      <c r="H90" s="204">
        <f>'Расходы '!E112</f>
        <v>0</v>
      </c>
      <c r="I90" s="204">
        <f>'Расходы '!K112</f>
        <v>0</v>
      </c>
      <c r="J90" s="204">
        <f>'Расходы '!L112</f>
        <v>0</v>
      </c>
      <c r="K90" s="167"/>
    </row>
    <row r="91" spans="1:953" ht="43.5" hidden="1" customHeight="1">
      <c r="A91" s="6" t="str">
        <f>'Расходы '!A116</f>
        <v>0813031</v>
      </c>
      <c r="B91" s="6" t="str">
        <f>'Расходы '!B116</f>
        <v>3031</v>
      </c>
      <c r="C91" s="6" t="str">
        <f>'Расходы '!C116</f>
        <v>1030</v>
      </c>
      <c r="D91" s="110" t="str">
        <f>'Расходы '!D116</f>
        <v>Надання інших пільг окремим категоріям громадян відповідно до законодавства</v>
      </c>
      <c r="E91" s="188" t="s">
        <v>536</v>
      </c>
      <c r="F91" s="210" t="s">
        <v>599</v>
      </c>
      <c r="G91" s="204">
        <f>H91+I91</f>
        <v>0</v>
      </c>
      <c r="H91" s="204">
        <f>'Расходы '!E116</f>
        <v>0</v>
      </c>
      <c r="I91" s="204">
        <f>'Расходы '!K116</f>
        <v>0</v>
      </c>
      <c r="J91" s="204">
        <f>'Расходы '!L116</f>
        <v>0</v>
      </c>
      <c r="K91" s="167"/>
    </row>
    <row r="92" spans="1:953" ht="40.5" hidden="1" customHeight="1">
      <c r="A92" s="6" t="str">
        <f>'Расходы '!A117</f>
        <v>0813032</v>
      </c>
      <c r="B92" s="6" t="str">
        <f>'Расходы '!B117</f>
        <v>3032</v>
      </c>
      <c r="C92" s="6" t="str">
        <f>'Расходы '!C117</f>
        <v>1070</v>
      </c>
      <c r="D92" s="110" t="str">
        <f>'Расходы '!D117</f>
        <v>Надання пільг окремим категоріям громадян з оплати послуг зв'язку</v>
      </c>
      <c r="E92" s="188" t="s">
        <v>536</v>
      </c>
      <c r="F92" s="210" t="s">
        <v>599</v>
      </c>
      <c r="G92" s="204">
        <f t="shared" si="5"/>
        <v>0</v>
      </c>
      <c r="H92" s="204">
        <f>'Расходы '!E117</f>
        <v>0</v>
      </c>
      <c r="I92" s="204">
        <f>'Расходы '!K117</f>
        <v>0</v>
      </c>
      <c r="J92" s="204">
        <f>'Расходы '!L117</f>
        <v>0</v>
      </c>
      <c r="K92" s="167"/>
    </row>
    <row r="93" spans="1:953" s="169" customFormat="1" ht="25.5" hidden="1" customHeight="1">
      <c r="A93" s="164" t="str">
        <f>'Расходы '!A118</f>
        <v>0813033</v>
      </c>
      <c r="B93" s="164" t="str">
        <f>'Расходы '!B118</f>
        <v>3033</v>
      </c>
      <c r="C93" s="164" t="str">
        <f>'Расходы '!C118</f>
        <v>1070</v>
      </c>
      <c r="D93" s="165">
        <f>'Расходы '!D118</f>
        <v>0</v>
      </c>
      <c r="E93" s="188" t="s">
        <v>536</v>
      </c>
      <c r="F93" s="210" t="s">
        <v>599</v>
      </c>
      <c r="G93" s="227">
        <f t="shared" si="5"/>
        <v>0</v>
      </c>
      <c r="H93" s="227">
        <f>'Расходы '!E118</f>
        <v>0</v>
      </c>
      <c r="I93" s="227">
        <f>'Расходы '!K118</f>
        <v>0</v>
      </c>
      <c r="J93" s="227">
        <f>'Расходы '!L118</f>
        <v>0</v>
      </c>
      <c r="K93" s="168"/>
      <c r="L93" s="168"/>
      <c r="M93" s="168"/>
      <c r="N93" s="168"/>
      <c r="O93" s="168"/>
      <c r="P93" s="168"/>
      <c r="Q93" s="168"/>
      <c r="R93" s="168"/>
      <c r="S93" s="168"/>
      <c r="T93" s="168"/>
      <c r="U93" s="168"/>
      <c r="V93" s="168"/>
      <c r="W93" s="168"/>
      <c r="X93" s="168"/>
      <c r="Y93" s="168"/>
      <c r="Z93" s="168"/>
      <c r="AA93" s="168"/>
      <c r="AB93" s="168"/>
      <c r="AC93" s="168"/>
      <c r="AD93" s="168"/>
      <c r="AE93" s="168"/>
      <c r="AF93" s="168"/>
      <c r="AG93" s="168"/>
      <c r="AH93" s="168"/>
      <c r="AI93" s="168"/>
      <c r="AJ93" s="168"/>
      <c r="AK93" s="168"/>
      <c r="AL93" s="168"/>
      <c r="AM93" s="168"/>
      <c r="AN93" s="168"/>
      <c r="AO93" s="168"/>
      <c r="AP93" s="168"/>
      <c r="AQ93" s="168"/>
      <c r="AR93" s="168"/>
      <c r="AS93" s="168"/>
      <c r="AT93" s="168"/>
      <c r="AU93" s="168"/>
      <c r="AV93" s="168"/>
      <c r="AW93" s="168"/>
      <c r="AX93" s="168"/>
      <c r="AY93" s="168"/>
      <c r="AZ93" s="168"/>
      <c r="BA93" s="168"/>
      <c r="BB93" s="168"/>
      <c r="BC93" s="168"/>
      <c r="BD93" s="168"/>
      <c r="BE93" s="168"/>
      <c r="BF93" s="168"/>
      <c r="BG93" s="168"/>
      <c r="BH93" s="168"/>
      <c r="BI93" s="168"/>
      <c r="BJ93" s="168"/>
      <c r="BK93" s="168"/>
      <c r="BL93" s="168"/>
      <c r="BM93" s="168"/>
      <c r="BN93" s="168"/>
      <c r="BO93" s="168"/>
      <c r="BP93" s="168"/>
      <c r="BQ93" s="168"/>
      <c r="BR93" s="168"/>
      <c r="BS93" s="168"/>
      <c r="BT93" s="168"/>
      <c r="BU93" s="168"/>
      <c r="BV93" s="168"/>
      <c r="BW93" s="168"/>
      <c r="BX93" s="168"/>
      <c r="BY93" s="168"/>
      <c r="BZ93" s="168"/>
      <c r="CA93" s="168"/>
      <c r="CB93" s="168"/>
      <c r="CC93" s="168"/>
      <c r="CD93" s="168"/>
      <c r="CE93" s="168"/>
      <c r="CF93" s="168"/>
      <c r="CG93" s="168"/>
      <c r="CH93" s="168"/>
      <c r="CI93" s="168"/>
      <c r="CJ93" s="168"/>
      <c r="CK93" s="168"/>
      <c r="CL93" s="168"/>
      <c r="CM93" s="168"/>
      <c r="CN93" s="168"/>
      <c r="CO93" s="168"/>
      <c r="CP93" s="168"/>
      <c r="CQ93" s="168"/>
      <c r="CR93" s="168"/>
      <c r="CS93" s="168"/>
      <c r="CT93" s="168"/>
      <c r="CU93" s="168"/>
      <c r="CV93" s="168"/>
      <c r="CW93" s="168"/>
      <c r="CX93" s="168"/>
      <c r="CY93" s="168"/>
      <c r="CZ93" s="168"/>
      <c r="DA93" s="168"/>
      <c r="DB93" s="168"/>
      <c r="DC93" s="168"/>
      <c r="DD93" s="168"/>
      <c r="DE93" s="168"/>
      <c r="DF93" s="168"/>
      <c r="DG93" s="168"/>
      <c r="DH93" s="168"/>
      <c r="DI93" s="168"/>
      <c r="DJ93" s="168"/>
      <c r="DK93" s="168"/>
      <c r="DL93" s="168"/>
      <c r="DM93" s="168"/>
      <c r="DN93" s="168"/>
      <c r="DO93" s="168"/>
      <c r="DP93" s="168"/>
      <c r="DQ93" s="168"/>
      <c r="DR93" s="168"/>
      <c r="DS93" s="168"/>
      <c r="DT93" s="168"/>
      <c r="DU93" s="168"/>
      <c r="DV93" s="168"/>
      <c r="DW93" s="168"/>
      <c r="DX93" s="168"/>
      <c r="DY93" s="168"/>
      <c r="DZ93" s="168"/>
      <c r="EA93" s="168"/>
      <c r="EB93" s="168"/>
      <c r="EC93" s="168"/>
      <c r="ED93" s="168"/>
      <c r="EE93" s="168"/>
      <c r="EF93" s="168"/>
      <c r="EG93" s="168"/>
      <c r="EH93" s="168"/>
      <c r="EI93" s="168"/>
      <c r="EJ93" s="168"/>
      <c r="EK93" s="168"/>
      <c r="EL93" s="168"/>
      <c r="EM93" s="168"/>
      <c r="EN93" s="168"/>
      <c r="EO93" s="168"/>
      <c r="EP93" s="168"/>
      <c r="EQ93" s="168"/>
      <c r="ER93" s="168"/>
      <c r="ES93" s="168"/>
      <c r="ET93" s="168"/>
      <c r="EU93" s="168"/>
      <c r="EV93" s="168"/>
      <c r="EW93" s="168"/>
      <c r="EX93" s="168"/>
      <c r="EY93" s="168"/>
      <c r="EZ93" s="168"/>
      <c r="FA93" s="168"/>
      <c r="FB93" s="168"/>
      <c r="FC93" s="168"/>
      <c r="FD93" s="168"/>
      <c r="FE93" s="168"/>
      <c r="FF93" s="168"/>
      <c r="FG93" s="168"/>
      <c r="FH93" s="168"/>
      <c r="FI93" s="168"/>
      <c r="FJ93" s="168"/>
      <c r="FK93" s="168"/>
      <c r="FL93" s="168"/>
      <c r="FM93" s="168"/>
      <c r="FN93" s="168"/>
      <c r="FO93" s="168"/>
      <c r="FP93" s="168"/>
      <c r="FQ93" s="168"/>
      <c r="FR93" s="168"/>
      <c r="FS93" s="168"/>
      <c r="FT93" s="168"/>
      <c r="FU93" s="168"/>
      <c r="FV93" s="168"/>
      <c r="FW93" s="168"/>
      <c r="FX93" s="168"/>
      <c r="FY93" s="168"/>
      <c r="FZ93" s="168"/>
      <c r="GA93" s="168"/>
      <c r="GB93" s="168"/>
      <c r="GC93" s="168"/>
      <c r="GD93" s="168"/>
      <c r="GE93" s="168"/>
      <c r="GF93" s="168"/>
      <c r="GG93" s="168"/>
      <c r="GH93" s="168"/>
      <c r="GI93" s="168"/>
      <c r="GJ93" s="168"/>
      <c r="GK93" s="168"/>
      <c r="GL93" s="168"/>
      <c r="GM93" s="168"/>
      <c r="GN93" s="168"/>
      <c r="GO93" s="168"/>
      <c r="GP93" s="168"/>
      <c r="GQ93" s="168"/>
      <c r="GR93" s="168"/>
      <c r="GS93" s="168"/>
      <c r="GT93" s="168"/>
      <c r="GU93" s="168"/>
      <c r="GV93" s="168"/>
      <c r="GW93" s="168"/>
      <c r="GX93" s="168"/>
      <c r="GY93" s="168"/>
      <c r="GZ93" s="168"/>
      <c r="HA93" s="168"/>
      <c r="HB93" s="168"/>
      <c r="HC93" s="168"/>
      <c r="HD93" s="168"/>
      <c r="HE93" s="168"/>
      <c r="HF93" s="168"/>
      <c r="HG93" s="168"/>
      <c r="HH93" s="168"/>
      <c r="HI93" s="168"/>
      <c r="HJ93" s="168"/>
      <c r="HK93" s="168"/>
      <c r="HL93" s="168"/>
      <c r="HM93" s="168"/>
      <c r="HN93" s="168"/>
      <c r="HO93" s="168"/>
      <c r="HP93" s="168"/>
      <c r="HQ93" s="168"/>
      <c r="HR93" s="168"/>
      <c r="HS93" s="168"/>
      <c r="HT93" s="168"/>
      <c r="HU93" s="168"/>
      <c r="HV93" s="168"/>
      <c r="HW93" s="168"/>
      <c r="HX93" s="168"/>
      <c r="HY93" s="168"/>
      <c r="HZ93" s="168"/>
      <c r="IA93" s="168"/>
      <c r="IB93" s="168"/>
      <c r="IC93" s="168"/>
      <c r="ID93" s="168"/>
      <c r="IE93" s="168"/>
      <c r="IF93" s="168"/>
      <c r="IG93" s="168"/>
      <c r="IH93" s="168"/>
      <c r="II93" s="168"/>
      <c r="IJ93" s="168"/>
      <c r="IK93" s="168"/>
      <c r="IL93" s="168"/>
      <c r="IM93" s="168"/>
      <c r="IN93" s="168"/>
      <c r="IO93" s="168"/>
      <c r="IP93" s="168"/>
      <c r="IQ93" s="168"/>
      <c r="IR93" s="168"/>
      <c r="IS93" s="168"/>
      <c r="IT93" s="168"/>
      <c r="IU93" s="168"/>
      <c r="IV93" s="168"/>
      <c r="IW93" s="168"/>
      <c r="IX93" s="168"/>
      <c r="IY93" s="168"/>
      <c r="IZ93" s="168"/>
      <c r="JA93" s="168"/>
      <c r="JB93" s="168"/>
      <c r="JC93" s="168"/>
      <c r="JD93" s="168"/>
      <c r="JE93" s="168"/>
      <c r="JF93" s="168"/>
      <c r="JG93" s="168"/>
      <c r="JH93" s="168"/>
      <c r="JI93" s="168"/>
      <c r="JJ93" s="168"/>
      <c r="JK93" s="168"/>
      <c r="JL93" s="168"/>
      <c r="JM93" s="168"/>
      <c r="JN93" s="168"/>
      <c r="JO93" s="168"/>
      <c r="JP93" s="168"/>
      <c r="JQ93" s="168"/>
      <c r="JR93" s="168"/>
      <c r="JS93" s="168"/>
      <c r="JT93" s="168"/>
      <c r="JU93" s="168"/>
      <c r="JV93" s="168"/>
      <c r="JW93" s="168"/>
      <c r="JX93" s="168"/>
      <c r="JY93" s="168"/>
      <c r="JZ93" s="168"/>
      <c r="KA93" s="168"/>
      <c r="KB93" s="168"/>
      <c r="KC93" s="168"/>
      <c r="KD93" s="168"/>
      <c r="KE93" s="168"/>
      <c r="KF93" s="168"/>
      <c r="KG93" s="168"/>
      <c r="KH93" s="168"/>
      <c r="KI93" s="168"/>
      <c r="KJ93" s="168"/>
      <c r="KK93" s="168"/>
      <c r="KL93" s="168"/>
      <c r="KM93" s="168"/>
      <c r="KN93" s="168"/>
      <c r="KO93" s="168"/>
      <c r="KP93" s="168"/>
      <c r="KQ93" s="168"/>
      <c r="KR93" s="168"/>
      <c r="KS93" s="168"/>
      <c r="KT93" s="168"/>
      <c r="KU93" s="168"/>
      <c r="KV93" s="168"/>
      <c r="KW93" s="168"/>
      <c r="KX93" s="168"/>
      <c r="KY93" s="168"/>
      <c r="KZ93" s="168"/>
      <c r="LA93" s="168"/>
      <c r="LB93" s="168"/>
      <c r="LC93" s="168"/>
      <c r="LD93" s="168"/>
      <c r="LE93" s="168"/>
      <c r="LF93" s="168"/>
      <c r="LG93" s="168"/>
      <c r="LH93" s="168"/>
      <c r="LI93" s="168"/>
      <c r="LJ93" s="168"/>
      <c r="LK93" s="168"/>
      <c r="LL93" s="168"/>
      <c r="LM93" s="168"/>
      <c r="LN93" s="168"/>
      <c r="LO93" s="168"/>
      <c r="LP93" s="168"/>
      <c r="LQ93" s="168"/>
      <c r="LR93" s="168"/>
      <c r="LS93" s="168"/>
      <c r="LT93" s="168"/>
      <c r="LU93" s="168"/>
      <c r="LV93" s="168"/>
      <c r="LW93" s="168"/>
      <c r="LX93" s="168"/>
      <c r="LY93" s="168"/>
      <c r="LZ93" s="168"/>
      <c r="MA93" s="168"/>
      <c r="MB93" s="168"/>
      <c r="MC93" s="168"/>
      <c r="MD93" s="168"/>
      <c r="ME93" s="168"/>
      <c r="MF93" s="168"/>
      <c r="MG93" s="168"/>
      <c r="MH93" s="168"/>
      <c r="MI93" s="168"/>
      <c r="MJ93" s="168"/>
      <c r="MK93" s="168"/>
      <c r="ML93" s="168"/>
      <c r="MM93" s="168"/>
      <c r="MN93" s="168"/>
      <c r="MO93" s="168"/>
      <c r="MP93" s="168"/>
      <c r="MQ93" s="168"/>
      <c r="MR93" s="168"/>
      <c r="MS93" s="168"/>
      <c r="MT93" s="168"/>
      <c r="MU93" s="168"/>
      <c r="MV93" s="168"/>
      <c r="MW93" s="168"/>
      <c r="MX93" s="168"/>
      <c r="MY93" s="168"/>
      <c r="MZ93" s="168"/>
      <c r="NA93" s="168"/>
      <c r="NB93" s="168"/>
      <c r="NC93" s="168"/>
      <c r="ND93" s="168"/>
      <c r="NE93" s="168"/>
      <c r="NF93" s="168"/>
      <c r="NG93" s="168"/>
      <c r="NH93" s="168"/>
      <c r="NI93" s="168"/>
      <c r="NJ93" s="168"/>
      <c r="NK93" s="168"/>
      <c r="NL93" s="168"/>
      <c r="NM93" s="168"/>
      <c r="NN93" s="168"/>
      <c r="NO93" s="168"/>
      <c r="NP93" s="168"/>
      <c r="NQ93" s="168"/>
      <c r="NR93" s="168"/>
      <c r="NS93" s="168"/>
      <c r="NT93" s="168"/>
      <c r="NU93" s="168"/>
      <c r="NV93" s="168"/>
      <c r="NW93" s="168"/>
      <c r="NX93" s="168"/>
      <c r="NY93" s="168"/>
      <c r="NZ93" s="168"/>
      <c r="OA93" s="168"/>
      <c r="OB93" s="168"/>
      <c r="OC93" s="168"/>
      <c r="OD93" s="168"/>
      <c r="OE93" s="168"/>
      <c r="OF93" s="168"/>
      <c r="OG93" s="168"/>
      <c r="OH93" s="168"/>
      <c r="OI93" s="168"/>
      <c r="OJ93" s="168"/>
      <c r="OK93" s="168"/>
      <c r="OL93" s="168"/>
      <c r="OM93" s="168"/>
      <c r="ON93" s="168"/>
      <c r="OO93" s="168"/>
      <c r="OP93" s="168"/>
      <c r="OQ93" s="168"/>
      <c r="OR93" s="168"/>
      <c r="OS93" s="168"/>
      <c r="OT93" s="168"/>
      <c r="OU93" s="168"/>
      <c r="OV93" s="168"/>
      <c r="OW93" s="168"/>
      <c r="OX93" s="168"/>
      <c r="OY93" s="168"/>
      <c r="OZ93" s="168"/>
      <c r="PA93" s="168"/>
      <c r="PB93" s="168"/>
      <c r="PC93" s="168"/>
      <c r="PD93" s="168"/>
      <c r="PE93" s="168"/>
      <c r="PF93" s="168"/>
      <c r="PG93" s="168"/>
      <c r="PH93" s="168"/>
      <c r="PI93" s="168"/>
      <c r="PJ93" s="168"/>
      <c r="PK93" s="168"/>
      <c r="PL93" s="168"/>
      <c r="PM93" s="168"/>
      <c r="PN93" s="168"/>
      <c r="PO93" s="168"/>
      <c r="PP93" s="168"/>
      <c r="PQ93" s="168"/>
      <c r="PR93" s="168"/>
      <c r="PS93" s="168"/>
      <c r="PT93" s="168"/>
      <c r="PU93" s="168"/>
      <c r="PV93" s="168"/>
      <c r="PW93" s="168"/>
      <c r="PX93" s="168"/>
      <c r="PY93" s="168"/>
      <c r="PZ93" s="168"/>
      <c r="QA93" s="168"/>
      <c r="QB93" s="168"/>
      <c r="QC93" s="168"/>
      <c r="QD93" s="168"/>
      <c r="QE93" s="168"/>
      <c r="QF93" s="168"/>
      <c r="QG93" s="168"/>
      <c r="QH93" s="168"/>
      <c r="QI93" s="168"/>
      <c r="QJ93" s="168"/>
      <c r="QK93" s="168"/>
      <c r="QL93" s="168"/>
      <c r="QM93" s="168"/>
      <c r="QN93" s="168"/>
      <c r="QO93" s="168"/>
      <c r="QP93" s="168"/>
      <c r="QQ93" s="168"/>
      <c r="QR93" s="168"/>
      <c r="QS93" s="168"/>
      <c r="QT93" s="168"/>
      <c r="QU93" s="168"/>
      <c r="QV93" s="168"/>
      <c r="QW93" s="168"/>
      <c r="QX93" s="168"/>
      <c r="QY93" s="168"/>
      <c r="QZ93" s="168"/>
      <c r="RA93" s="168"/>
      <c r="RB93" s="168"/>
      <c r="RC93" s="168"/>
      <c r="RD93" s="168"/>
      <c r="RE93" s="168"/>
      <c r="RF93" s="168"/>
      <c r="RG93" s="168"/>
      <c r="RH93" s="168"/>
      <c r="RI93" s="168"/>
      <c r="RJ93" s="168"/>
      <c r="RK93" s="168"/>
      <c r="RL93" s="168"/>
      <c r="RM93" s="168"/>
      <c r="RN93" s="168"/>
      <c r="RO93" s="168"/>
      <c r="RP93" s="168"/>
      <c r="RQ93" s="168"/>
      <c r="RR93" s="168"/>
      <c r="RS93" s="168"/>
      <c r="RT93" s="168"/>
      <c r="RU93" s="168"/>
      <c r="RV93" s="168"/>
      <c r="RW93" s="168"/>
      <c r="RX93" s="168"/>
      <c r="RY93" s="168"/>
      <c r="RZ93" s="168"/>
      <c r="SA93" s="168"/>
      <c r="SB93" s="168"/>
      <c r="SC93" s="168"/>
      <c r="SD93" s="168"/>
      <c r="SE93" s="168"/>
      <c r="SF93" s="168"/>
      <c r="SG93" s="168"/>
      <c r="SH93" s="168"/>
      <c r="SI93" s="168"/>
      <c r="SJ93" s="168"/>
      <c r="SK93" s="168"/>
      <c r="SL93" s="168"/>
      <c r="SM93" s="168"/>
      <c r="SN93" s="168"/>
      <c r="SO93" s="168"/>
      <c r="SP93" s="168"/>
      <c r="SQ93" s="168"/>
      <c r="SR93" s="168"/>
      <c r="SS93" s="168"/>
      <c r="ST93" s="168"/>
      <c r="SU93" s="168"/>
      <c r="SV93" s="168"/>
      <c r="SW93" s="168"/>
      <c r="SX93" s="168"/>
      <c r="SY93" s="168"/>
      <c r="SZ93" s="168"/>
      <c r="TA93" s="168"/>
      <c r="TB93" s="168"/>
      <c r="TC93" s="168"/>
      <c r="TD93" s="168"/>
      <c r="TE93" s="168"/>
      <c r="TF93" s="168"/>
      <c r="TG93" s="168"/>
      <c r="TH93" s="168"/>
      <c r="TI93" s="168"/>
      <c r="TJ93" s="168"/>
      <c r="TK93" s="168"/>
      <c r="TL93" s="168"/>
      <c r="TM93" s="168"/>
      <c r="TN93" s="168"/>
      <c r="TO93" s="168"/>
      <c r="TP93" s="168"/>
      <c r="TQ93" s="168"/>
      <c r="TR93" s="168"/>
      <c r="TS93" s="168"/>
      <c r="TT93" s="168"/>
      <c r="TU93" s="168"/>
      <c r="TV93" s="168"/>
      <c r="TW93" s="168"/>
      <c r="TX93" s="168"/>
      <c r="TY93" s="168"/>
      <c r="TZ93" s="168"/>
      <c r="UA93" s="168"/>
      <c r="UB93" s="168"/>
      <c r="UC93" s="168"/>
      <c r="UD93" s="168"/>
      <c r="UE93" s="168"/>
      <c r="UF93" s="168"/>
      <c r="UG93" s="168"/>
      <c r="UH93" s="168"/>
      <c r="UI93" s="168"/>
      <c r="UJ93" s="168"/>
      <c r="UK93" s="168"/>
      <c r="UL93" s="168"/>
      <c r="UM93" s="168"/>
      <c r="UN93" s="168"/>
      <c r="UO93" s="168"/>
      <c r="UP93" s="168"/>
      <c r="UQ93" s="168"/>
      <c r="UR93" s="168"/>
      <c r="US93" s="168"/>
      <c r="UT93" s="168"/>
      <c r="UU93" s="168"/>
      <c r="UV93" s="168"/>
      <c r="UW93" s="168"/>
      <c r="UX93" s="168"/>
      <c r="UY93" s="168"/>
      <c r="UZ93" s="168"/>
      <c r="VA93" s="168"/>
      <c r="VB93" s="168"/>
      <c r="VC93" s="168"/>
      <c r="VD93" s="168"/>
      <c r="VE93" s="168"/>
      <c r="VF93" s="168"/>
      <c r="VG93" s="168"/>
      <c r="VH93" s="168"/>
      <c r="VI93" s="168"/>
      <c r="VJ93" s="168"/>
      <c r="VK93" s="168"/>
      <c r="VL93" s="168"/>
      <c r="VM93" s="168"/>
      <c r="VN93" s="168"/>
      <c r="VO93" s="168"/>
      <c r="VP93" s="168"/>
      <c r="VQ93" s="168"/>
      <c r="VR93" s="168"/>
      <c r="VS93" s="168"/>
      <c r="VT93" s="168"/>
      <c r="VU93" s="168"/>
      <c r="VV93" s="168"/>
      <c r="VW93" s="168"/>
      <c r="VX93" s="168"/>
      <c r="VY93" s="168"/>
      <c r="VZ93" s="168"/>
      <c r="WA93" s="168"/>
      <c r="WB93" s="168"/>
      <c r="WC93" s="168"/>
      <c r="WD93" s="168"/>
      <c r="WE93" s="168"/>
      <c r="WF93" s="168"/>
      <c r="WG93" s="168"/>
      <c r="WH93" s="168"/>
      <c r="WI93" s="168"/>
      <c r="WJ93" s="168"/>
      <c r="WK93" s="168"/>
      <c r="WL93" s="168"/>
      <c r="WM93" s="168"/>
      <c r="WN93" s="168"/>
      <c r="WO93" s="168"/>
      <c r="WP93" s="168"/>
      <c r="WQ93" s="168"/>
      <c r="WR93" s="168"/>
      <c r="WS93" s="168"/>
      <c r="WT93" s="168"/>
      <c r="WU93" s="168"/>
      <c r="WV93" s="168"/>
      <c r="WW93" s="168"/>
      <c r="WX93" s="168"/>
      <c r="WY93" s="168"/>
      <c r="WZ93" s="168"/>
      <c r="XA93" s="168"/>
      <c r="XB93" s="168"/>
      <c r="XC93" s="168"/>
      <c r="XD93" s="168"/>
      <c r="XE93" s="168"/>
      <c r="XF93" s="168"/>
      <c r="XG93" s="168"/>
      <c r="XH93" s="168"/>
      <c r="XI93" s="168"/>
      <c r="XJ93" s="168"/>
      <c r="XK93" s="168"/>
      <c r="XL93" s="168"/>
      <c r="XM93" s="168"/>
      <c r="XN93" s="168"/>
      <c r="XO93" s="168"/>
      <c r="XP93" s="168"/>
      <c r="XQ93" s="168"/>
      <c r="XR93" s="168"/>
      <c r="XS93" s="168"/>
      <c r="XT93" s="168"/>
      <c r="XU93" s="168"/>
      <c r="XV93" s="168"/>
      <c r="XW93" s="168"/>
      <c r="XX93" s="168"/>
      <c r="XY93" s="168"/>
      <c r="XZ93" s="168"/>
      <c r="YA93" s="168"/>
      <c r="YB93" s="168"/>
      <c r="YC93" s="168"/>
      <c r="YD93" s="168"/>
      <c r="YE93" s="168"/>
      <c r="YF93" s="168"/>
      <c r="YG93" s="168"/>
      <c r="YH93" s="168"/>
      <c r="YI93" s="168"/>
      <c r="YJ93" s="168"/>
      <c r="YK93" s="168"/>
      <c r="YL93" s="168"/>
      <c r="YM93" s="168"/>
      <c r="YN93" s="168"/>
      <c r="YO93" s="168"/>
      <c r="YP93" s="168"/>
      <c r="YQ93" s="168"/>
      <c r="YR93" s="168"/>
      <c r="YS93" s="168"/>
      <c r="YT93" s="168"/>
      <c r="YU93" s="168"/>
      <c r="YV93" s="168"/>
      <c r="YW93" s="168"/>
      <c r="YX93" s="168"/>
      <c r="YY93" s="168"/>
      <c r="YZ93" s="168"/>
      <c r="ZA93" s="168"/>
      <c r="ZB93" s="168"/>
      <c r="ZC93" s="168"/>
      <c r="ZD93" s="168"/>
      <c r="ZE93" s="168"/>
      <c r="ZF93" s="168"/>
      <c r="ZG93" s="168"/>
      <c r="ZH93" s="168"/>
      <c r="ZI93" s="168"/>
      <c r="ZJ93" s="168"/>
      <c r="ZK93" s="168"/>
      <c r="ZL93" s="168"/>
      <c r="ZM93" s="168"/>
      <c r="ZN93" s="168"/>
      <c r="ZO93" s="168"/>
      <c r="ZP93" s="168"/>
      <c r="ZQ93" s="168"/>
      <c r="ZR93" s="168"/>
      <c r="ZS93" s="168"/>
      <c r="ZT93" s="168"/>
      <c r="ZU93" s="168"/>
      <c r="ZV93" s="168"/>
      <c r="ZW93" s="168"/>
      <c r="ZX93" s="168"/>
      <c r="ZY93" s="168"/>
      <c r="ZZ93" s="168"/>
      <c r="AAA93" s="168"/>
      <c r="AAB93" s="168"/>
      <c r="AAC93" s="168"/>
      <c r="AAD93" s="168"/>
      <c r="AAE93" s="168"/>
      <c r="AAF93" s="168"/>
      <c r="AAG93" s="168"/>
      <c r="AAH93" s="168"/>
      <c r="AAI93" s="168"/>
      <c r="AAJ93" s="168"/>
      <c r="AAK93" s="168"/>
      <c r="AAL93" s="168"/>
      <c r="AAM93" s="168"/>
      <c r="AAN93" s="168"/>
      <c r="AAO93" s="168"/>
      <c r="AAP93" s="168"/>
      <c r="AAQ93" s="168"/>
      <c r="AAR93" s="168"/>
      <c r="AAS93" s="168"/>
      <c r="AAT93" s="168"/>
      <c r="AAU93" s="168"/>
      <c r="AAV93" s="168"/>
      <c r="AAW93" s="168"/>
      <c r="AAX93" s="168"/>
      <c r="AAY93" s="168"/>
      <c r="AAZ93" s="168"/>
      <c r="ABA93" s="168"/>
      <c r="ABB93" s="168"/>
      <c r="ABC93" s="168"/>
      <c r="ABD93" s="168"/>
      <c r="ABE93" s="168"/>
      <c r="ABF93" s="168"/>
      <c r="ABG93" s="168"/>
      <c r="ABH93" s="168"/>
      <c r="ABI93" s="168"/>
      <c r="ABJ93" s="168"/>
      <c r="ABK93" s="168"/>
      <c r="ABL93" s="168"/>
      <c r="ABM93" s="168"/>
      <c r="ABN93" s="168"/>
      <c r="ABO93" s="168"/>
      <c r="ABP93" s="168"/>
      <c r="ABQ93" s="168"/>
      <c r="ABR93" s="168"/>
      <c r="ABS93" s="168"/>
      <c r="ABT93" s="168"/>
      <c r="ABU93" s="168"/>
      <c r="ABV93" s="168"/>
      <c r="ABW93" s="168"/>
      <c r="ABX93" s="168"/>
      <c r="ABY93" s="168"/>
      <c r="ABZ93" s="168"/>
      <c r="ACA93" s="168"/>
      <c r="ACB93" s="168"/>
      <c r="ACC93" s="168"/>
      <c r="ACD93" s="168"/>
      <c r="ACE93" s="168"/>
      <c r="ACF93" s="168"/>
      <c r="ACG93" s="168"/>
      <c r="ACH93" s="168"/>
      <c r="ACI93" s="168"/>
      <c r="ACJ93" s="168"/>
      <c r="ACK93" s="168"/>
      <c r="ACL93" s="168"/>
      <c r="ACM93" s="168"/>
      <c r="ACN93" s="168"/>
      <c r="ACO93" s="168"/>
      <c r="ACP93" s="168"/>
      <c r="ACQ93" s="168"/>
      <c r="ACR93" s="168"/>
      <c r="ACS93" s="168"/>
      <c r="ACT93" s="168"/>
      <c r="ACU93" s="168"/>
      <c r="ACV93" s="168"/>
      <c r="ACW93" s="168"/>
      <c r="ACX93" s="168"/>
      <c r="ACY93" s="168"/>
      <c r="ACZ93" s="168"/>
      <c r="ADA93" s="168"/>
      <c r="ADB93" s="168"/>
      <c r="ADC93" s="168"/>
      <c r="ADD93" s="168"/>
      <c r="ADE93" s="168"/>
      <c r="ADF93" s="168"/>
      <c r="ADG93" s="168"/>
      <c r="ADH93" s="168"/>
      <c r="ADI93" s="168"/>
      <c r="ADJ93" s="168"/>
      <c r="ADK93" s="168"/>
      <c r="ADL93" s="168"/>
      <c r="ADM93" s="168"/>
      <c r="ADN93" s="168"/>
      <c r="ADO93" s="168"/>
      <c r="ADP93" s="168"/>
      <c r="ADQ93" s="168"/>
      <c r="ADR93" s="168"/>
      <c r="ADS93" s="168"/>
      <c r="ADT93" s="168"/>
      <c r="ADU93" s="168"/>
      <c r="ADV93" s="168"/>
      <c r="ADW93" s="168"/>
      <c r="ADX93" s="168"/>
      <c r="ADY93" s="168"/>
      <c r="ADZ93" s="168"/>
      <c r="AEA93" s="168"/>
      <c r="AEB93" s="168"/>
      <c r="AEC93" s="168"/>
      <c r="AED93" s="168"/>
      <c r="AEE93" s="168"/>
      <c r="AEF93" s="168"/>
      <c r="AEG93" s="168"/>
      <c r="AEH93" s="168"/>
      <c r="AEI93" s="168"/>
      <c r="AEJ93" s="168"/>
      <c r="AEK93" s="168"/>
      <c r="AEL93" s="168"/>
      <c r="AEM93" s="168"/>
      <c r="AEN93" s="168"/>
      <c r="AEO93" s="168"/>
      <c r="AEP93" s="168"/>
      <c r="AEQ93" s="168"/>
      <c r="AER93" s="168"/>
      <c r="AES93" s="168"/>
      <c r="AET93" s="168"/>
      <c r="AEU93" s="168"/>
      <c r="AEV93" s="168"/>
      <c r="AEW93" s="168"/>
      <c r="AEX93" s="168"/>
      <c r="AEY93" s="168"/>
      <c r="AEZ93" s="168"/>
      <c r="AFA93" s="168"/>
      <c r="AFB93" s="168"/>
      <c r="AFC93" s="168"/>
      <c r="AFD93" s="168"/>
      <c r="AFE93" s="168"/>
      <c r="AFF93" s="168"/>
      <c r="AFG93" s="168"/>
      <c r="AFH93" s="168"/>
      <c r="AFI93" s="168"/>
      <c r="AFJ93" s="168"/>
      <c r="AFK93" s="168"/>
      <c r="AFL93" s="168"/>
      <c r="AFM93" s="168"/>
      <c r="AFN93" s="168"/>
      <c r="AFO93" s="168"/>
      <c r="AFP93" s="168"/>
      <c r="AFQ93" s="168"/>
      <c r="AFR93" s="168"/>
      <c r="AFS93" s="168"/>
      <c r="AFT93" s="168"/>
      <c r="AFU93" s="168"/>
      <c r="AFV93" s="168"/>
      <c r="AFW93" s="168"/>
      <c r="AFX93" s="168"/>
      <c r="AFY93" s="168"/>
      <c r="AFZ93" s="168"/>
      <c r="AGA93" s="168"/>
      <c r="AGB93" s="168"/>
      <c r="AGC93" s="168"/>
      <c r="AGD93" s="168"/>
      <c r="AGE93" s="168"/>
      <c r="AGF93" s="168"/>
      <c r="AGG93" s="168"/>
      <c r="AGH93" s="168"/>
      <c r="AGI93" s="168"/>
      <c r="AGJ93" s="168"/>
      <c r="AGK93" s="168"/>
      <c r="AGL93" s="168"/>
      <c r="AGM93" s="168"/>
      <c r="AGN93" s="168"/>
      <c r="AGO93" s="168"/>
      <c r="AGP93" s="168"/>
      <c r="AGQ93" s="168"/>
      <c r="AGR93" s="168"/>
      <c r="AGS93" s="168"/>
      <c r="AGT93" s="168"/>
      <c r="AGU93" s="168"/>
      <c r="AGV93" s="168"/>
      <c r="AGW93" s="168"/>
      <c r="AGX93" s="168"/>
      <c r="AGY93" s="168"/>
      <c r="AGZ93" s="168"/>
      <c r="AHA93" s="168"/>
      <c r="AHB93" s="168"/>
      <c r="AHC93" s="168"/>
      <c r="AHD93" s="168"/>
      <c r="AHE93" s="168"/>
      <c r="AHF93" s="168"/>
      <c r="AHG93" s="168"/>
      <c r="AHH93" s="168"/>
      <c r="AHI93" s="168"/>
      <c r="AHJ93" s="168"/>
      <c r="AHK93" s="168"/>
      <c r="AHL93" s="168"/>
      <c r="AHM93" s="168"/>
      <c r="AHN93" s="168"/>
      <c r="AHO93" s="168"/>
      <c r="AHP93" s="168"/>
      <c r="AHQ93" s="168"/>
      <c r="AHR93" s="168"/>
      <c r="AHS93" s="168"/>
      <c r="AHT93" s="168"/>
      <c r="AHU93" s="168"/>
      <c r="AHV93" s="168"/>
      <c r="AHW93" s="168"/>
      <c r="AHX93" s="168"/>
      <c r="AHY93" s="168"/>
      <c r="AHZ93" s="168"/>
      <c r="AIA93" s="168"/>
      <c r="AIB93" s="168"/>
      <c r="AIC93" s="168"/>
      <c r="AID93" s="168"/>
      <c r="AIE93" s="168"/>
      <c r="AIF93" s="168"/>
      <c r="AIG93" s="168"/>
      <c r="AIH93" s="168"/>
      <c r="AII93" s="168"/>
      <c r="AIJ93" s="168"/>
      <c r="AIK93" s="168"/>
      <c r="AIL93" s="168"/>
      <c r="AIM93" s="168"/>
      <c r="AIN93" s="168"/>
      <c r="AIO93" s="168"/>
      <c r="AIP93" s="168"/>
      <c r="AIQ93" s="168"/>
      <c r="AIR93" s="168"/>
      <c r="AIS93" s="168"/>
      <c r="AIT93" s="168"/>
      <c r="AIU93" s="168"/>
      <c r="AIV93" s="168"/>
      <c r="AIW93" s="168"/>
      <c r="AIX93" s="168"/>
      <c r="AIY93" s="168"/>
      <c r="AIZ93" s="168"/>
      <c r="AJA93" s="168"/>
      <c r="AJB93" s="168"/>
      <c r="AJC93" s="168"/>
      <c r="AJD93" s="168"/>
      <c r="AJE93" s="168"/>
      <c r="AJF93" s="168"/>
      <c r="AJG93" s="168"/>
      <c r="AJH93" s="168"/>
      <c r="AJI93" s="168"/>
      <c r="AJJ93" s="168"/>
      <c r="AJK93" s="168"/>
      <c r="AJL93" s="168"/>
      <c r="AJM93" s="168"/>
      <c r="AJN93" s="168"/>
      <c r="AJO93" s="168"/>
      <c r="AJP93" s="168"/>
      <c r="AJQ93" s="168"/>
    </row>
    <row r="94" spans="1:953" ht="41.25" hidden="1" customHeight="1">
      <c r="A94" s="6" t="str">
        <f>'Расходы '!A119</f>
        <v>0813050</v>
      </c>
      <c r="B94" s="6" t="str">
        <f>'Расходы '!B119</f>
        <v>3050</v>
      </c>
      <c r="C94" s="6" t="str">
        <f>'Расходы '!C119</f>
        <v>1070</v>
      </c>
      <c r="D94" s="110" t="str">
        <f>'Расходы '!D119</f>
        <v>Пільгове медичне обслуговування осіб, які постраждали внаслідок Чорнобильської катастрофи</v>
      </c>
      <c r="E94" s="188" t="s">
        <v>536</v>
      </c>
      <c r="F94" s="210" t="s">
        <v>599</v>
      </c>
      <c r="G94" s="204">
        <f t="shared" si="5"/>
        <v>0</v>
      </c>
      <c r="H94" s="204">
        <f>'Расходы '!E119</f>
        <v>0</v>
      </c>
      <c r="I94" s="204">
        <f>'Расходы '!K119</f>
        <v>0</v>
      </c>
      <c r="J94" s="204">
        <f>'Расходы '!L119</f>
        <v>0</v>
      </c>
    </row>
    <row r="95" spans="1:953" s="1" customFormat="1" ht="45" hidden="1" customHeight="1">
      <c r="A95" s="6" t="str">
        <f>'Расходы '!A120</f>
        <v>0813090</v>
      </c>
      <c r="B95" s="6">
        <v>3090</v>
      </c>
      <c r="C95" s="6" t="str">
        <f>'Расходы '!C120</f>
        <v>1030</v>
      </c>
      <c r="D95" s="110" t="str">
        <f>'Расходы '!D120</f>
        <v>Видатки на поховання учасників бойових дій та осіб з інвалідністю внаслідок війни</v>
      </c>
      <c r="E95" s="188" t="s">
        <v>536</v>
      </c>
      <c r="F95" s="210" t="s">
        <v>599</v>
      </c>
      <c r="G95" s="204">
        <f>H95+I95</f>
        <v>0</v>
      </c>
      <c r="H95" s="204">
        <f>'Расходы '!E120</f>
        <v>0</v>
      </c>
      <c r="I95" s="204">
        <f>'Расходы '!K119</f>
        <v>0</v>
      </c>
      <c r="J95" s="204">
        <f>'Расходы '!L119</f>
        <v>0</v>
      </c>
      <c r="K95" s="2"/>
      <c r="L95" s="2"/>
      <c r="M95" s="167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</row>
    <row r="96" spans="1:953" s="171" customFormat="1" ht="36.75" hidden="1" customHeight="1">
      <c r="A96" s="170" t="str">
        <f>'Расходы '!A123</f>
        <v>0813105</v>
      </c>
      <c r="B96" s="170" t="str">
        <f>'Расходы '!B123</f>
        <v>3105</v>
      </c>
      <c r="C96" s="170" t="str">
        <f>'Расходы '!C123</f>
        <v>1010</v>
      </c>
      <c r="D96" s="114" t="str">
        <f>'Расходы '!D123</f>
        <v>Надання реабілітаційних послуг особам з інвалідністю та дітям з інвалідністю</v>
      </c>
      <c r="E96" s="188" t="s">
        <v>536</v>
      </c>
      <c r="F96" s="210" t="s">
        <v>599</v>
      </c>
      <c r="G96" s="204">
        <f t="shared" si="5"/>
        <v>0</v>
      </c>
      <c r="H96" s="204">
        <f>'Расходы '!E123</f>
        <v>0</v>
      </c>
      <c r="I96" s="204">
        <f>'Расходы '!K123</f>
        <v>0</v>
      </c>
      <c r="J96" s="204">
        <f>'Расходы '!L120</f>
        <v>0</v>
      </c>
      <c r="K96" s="2"/>
      <c r="L96" s="2"/>
      <c r="M96" s="2"/>
      <c r="N96" s="168"/>
      <c r="O96" s="168"/>
      <c r="P96" s="168"/>
      <c r="Q96" s="168"/>
      <c r="R96" s="168"/>
      <c r="S96" s="168"/>
      <c r="T96" s="168"/>
      <c r="U96" s="168"/>
      <c r="V96" s="168"/>
      <c r="W96" s="168"/>
      <c r="X96" s="168"/>
      <c r="Y96" s="168"/>
      <c r="Z96" s="168"/>
      <c r="AA96" s="168"/>
      <c r="AB96" s="168"/>
      <c r="AC96" s="168"/>
      <c r="AD96" s="168"/>
      <c r="AE96" s="168"/>
      <c r="AF96" s="168"/>
      <c r="AG96" s="168"/>
      <c r="AH96" s="168"/>
      <c r="AI96" s="168"/>
      <c r="AJ96" s="168"/>
      <c r="AK96" s="168"/>
    </row>
    <row r="97" spans="1:155" s="171" customFormat="1" ht="54.75" hidden="1" customHeight="1">
      <c r="A97" s="6" t="str">
        <f>'Расходы '!A121</f>
        <v>0813104</v>
      </c>
      <c r="B97" s="6" t="str">
        <f>'Расходы '!B121</f>
        <v>3104</v>
      </c>
      <c r="C97" s="6" t="str">
        <f>'Расходы '!C121</f>
        <v>1020</v>
      </c>
      <c r="D97" s="110" t="str">
        <f>'Расходы '!D121</f>
        <v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v>
      </c>
      <c r="E97" s="188" t="s">
        <v>536</v>
      </c>
      <c r="F97" s="210" t="s">
        <v>599</v>
      </c>
      <c r="G97" s="204">
        <f t="shared" si="5"/>
        <v>0</v>
      </c>
      <c r="H97" s="204">
        <f>'Расходы '!E121</f>
        <v>0</v>
      </c>
      <c r="I97" s="204">
        <f>'Расходы '!K121</f>
        <v>0</v>
      </c>
      <c r="J97" s="204">
        <f>'Расходы '!L121</f>
        <v>0</v>
      </c>
      <c r="K97" s="2"/>
      <c r="L97" s="2"/>
      <c r="M97" s="2"/>
      <c r="N97" s="168"/>
      <c r="O97" s="168"/>
      <c r="P97" s="168"/>
      <c r="Q97" s="168"/>
      <c r="R97" s="168"/>
      <c r="S97" s="168"/>
      <c r="T97" s="168"/>
      <c r="U97" s="168"/>
      <c r="V97" s="168"/>
      <c r="W97" s="168"/>
      <c r="X97" s="168"/>
      <c r="Y97" s="168"/>
      <c r="Z97" s="168"/>
      <c r="AA97" s="168"/>
      <c r="AB97" s="168"/>
      <c r="AC97" s="168"/>
      <c r="AD97" s="168"/>
      <c r="AE97" s="168"/>
      <c r="AF97" s="168"/>
      <c r="AG97" s="168"/>
      <c r="AH97" s="168"/>
      <c r="AI97" s="168"/>
      <c r="AJ97" s="168"/>
      <c r="AK97" s="168"/>
    </row>
    <row r="98" spans="1:155" s="171" customFormat="1" ht="37.5" customHeight="1">
      <c r="A98" s="6">
        <f>'Расходы '!A122</f>
        <v>813114</v>
      </c>
      <c r="B98" s="6" t="str">
        <f>'Расходы '!B122</f>
        <v>3114</v>
      </c>
      <c r="C98" s="6" t="str">
        <f>'Расходы '!C122</f>
        <v>1040</v>
      </c>
      <c r="D98" s="110" t="str">
        <f>'Расходы '!D122</f>
        <v>Забезпечення умов для догляду та виховання дітей і молоді в дитячих будинках сімейного типу, прийомних сім’ях та сім’ях патронатних вихователів</v>
      </c>
      <c r="E98" s="188" t="s">
        <v>536</v>
      </c>
      <c r="F98" s="210" t="s">
        <v>599</v>
      </c>
      <c r="G98" s="204">
        <f t="shared" ref="G98:G99" si="8">H98+I98</f>
        <v>150000</v>
      </c>
      <c r="H98" s="204">
        <f>'Расходы '!E122</f>
        <v>150000</v>
      </c>
      <c r="I98" s="204">
        <f>'Расходы '!K122</f>
        <v>0</v>
      </c>
      <c r="J98" s="204">
        <f>'Расходы '!L122</f>
        <v>0</v>
      </c>
      <c r="K98" s="2"/>
      <c r="L98" s="2"/>
      <c r="M98" s="2"/>
      <c r="N98" s="278"/>
      <c r="O98" s="278"/>
      <c r="P98" s="278"/>
      <c r="Q98" s="278"/>
      <c r="R98" s="278"/>
      <c r="S98" s="278"/>
      <c r="T98" s="278"/>
      <c r="U98" s="278"/>
      <c r="V98" s="278"/>
      <c r="W98" s="278"/>
      <c r="X98" s="278"/>
      <c r="Y98" s="278"/>
      <c r="Z98" s="278"/>
      <c r="AA98" s="278"/>
      <c r="AB98" s="278"/>
      <c r="AC98" s="278"/>
      <c r="AD98" s="278"/>
      <c r="AE98" s="278"/>
      <c r="AF98" s="278"/>
      <c r="AG98" s="278"/>
      <c r="AH98" s="278"/>
      <c r="AI98" s="278"/>
      <c r="AJ98" s="278"/>
      <c r="AK98" s="278"/>
      <c r="AL98" s="279"/>
      <c r="AM98" s="279"/>
      <c r="AN98" s="279"/>
      <c r="AO98" s="279"/>
      <c r="AP98" s="279"/>
      <c r="AQ98" s="279"/>
      <c r="AR98" s="279"/>
      <c r="AS98" s="279"/>
      <c r="AT98" s="279"/>
      <c r="AU98" s="279"/>
      <c r="AV98" s="279"/>
      <c r="AW98" s="279"/>
      <c r="AX98" s="279"/>
      <c r="AY98" s="279"/>
      <c r="AZ98" s="279"/>
      <c r="BA98" s="279"/>
      <c r="BB98" s="279"/>
      <c r="BC98" s="279"/>
      <c r="BD98" s="279"/>
      <c r="BE98" s="279"/>
      <c r="BF98" s="279"/>
      <c r="BG98" s="279"/>
      <c r="BH98" s="279"/>
      <c r="BI98" s="279"/>
      <c r="BJ98" s="279"/>
      <c r="BK98" s="279"/>
      <c r="BL98" s="279"/>
      <c r="BM98" s="279"/>
      <c r="BN98" s="279"/>
      <c r="BO98" s="279"/>
      <c r="BP98" s="279"/>
      <c r="BQ98" s="279"/>
      <c r="BR98" s="279"/>
      <c r="BS98" s="279"/>
      <c r="BT98" s="279"/>
      <c r="BU98" s="279"/>
      <c r="BV98" s="279"/>
      <c r="BW98" s="279"/>
      <c r="BX98" s="279"/>
      <c r="BY98" s="279"/>
      <c r="BZ98" s="279"/>
      <c r="CA98" s="279"/>
      <c r="CB98" s="279"/>
      <c r="CC98" s="279"/>
      <c r="CD98" s="279"/>
      <c r="CE98" s="279"/>
      <c r="CF98" s="279"/>
      <c r="CG98" s="279"/>
      <c r="CH98" s="279"/>
      <c r="CI98" s="279"/>
      <c r="CJ98" s="279"/>
      <c r="CK98" s="279"/>
      <c r="CL98" s="279"/>
      <c r="CM98" s="279"/>
      <c r="CN98" s="279"/>
      <c r="CO98" s="279"/>
      <c r="CP98" s="279"/>
      <c r="CQ98" s="279"/>
      <c r="CR98" s="279"/>
      <c r="CS98" s="279"/>
      <c r="CT98" s="279"/>
      <c r="CU98" s="279"/>
      <c r="CV98" s="279"/>
      <c r="CW98" s="279"/>
      <c r="CX98" s="279"/>
      <c r="CY98" s="279"/>
      <c r="CZ98" s="279"/>
      <c r="DA98" s="279"/>
      <c r="DB98" s="279"/>
      <c r="DC98" s="279"/>
      <c r="DD98" s="279"/>
      <c r="DE98" s="279"/>
      <c r="DF98" s="279"/>
      <c r="DG98" s="279"/>
      <c r="DH98" s="279"/>
      <c r="DI98" s="279"/>
      <c r="DJ98" s="279"/>
      <c r="DK98" s="279"/>
      <c r="DL98" s="279"/>
      <c r="DM98" s="279"/>
      <c r="DN98" s="279"/>
      <c r="DO98" s="279"/>
      <c r="DP98" s="279"/>
      <c r="DQ98" s="279"/>
      <c r="DR98" s="279"/>
      <c r="DS98" s="279"/>
      <c r="DT98" s="279"/>
      <c r="DU98" s="279"/>
      <c r="DV98" s="279"/>
      <c r="DW98" s="279"/>
      <c r="DX98" s="279"/>
      <c r="DY98" s="279"/>
      <c r="DZ98" s="279"/>
      <c r="EA98" s="279"/>
      <c r="EB98" s="279"/>
      <c r="EC98" s="279"/>
      <c r="ED98" s="279"/>
      <c r="EE98" s="279"/>
      <c r="EF98" s="279"/>
      <c r="EG98" s="279"/>
      <c r="EH98" s="279"/>
      <c r="EI98" s="279"/>
      <c r="EJ98" s="279"/>
      <c r="EK98" s="279"/>
      <c r="EL98" s="279"/>
      <c r="EM98" s="279"/>
      <c r="EN98" s="279"/>
      <c r="EO98" s="279"/>
      <c r="EP98" s="279"/>
      <c r="EQ98" s="279"/>
      <c r="ER98" s="279"/>
      <c r="ES98" s="279"/>
      <c r="ET98" s="279"/>
      <c r="EU98" s="279"/>
      <c r="EV98" s="279"/>
      <c r="EW98" s="279"/>
      <c r="EX98" s="279"/>
      <c r="EY98" s="279"/>
    </row>
    <row r="99" spans="1:155" s="171" customFormat="1" ht="51" customHeight="1">
      <c r="A99" s="6" t="str">
        <f>'Расходы '!A124</f>
        <v>0813140</v>
      </c>
      <c r="B99" s="6" t="str">
        <f>'Расходы '!B124</f>
        <v>3140</v>
      </c>
      <c r="C99" s="6" t="str">
        <f>'Расходы '!C124</f>
        <v>1040</v>
      </c>
      <c r="D99" s="172" t="str">
        <f>'Расходы '!D124</f>
        <v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v>
      </c>
      <c r="E99" s="221" t="s">
        <v>614</v>
      </c>
      <c r="F99" s="210" t="s">
        <v>615</v>
      </c>
      <c r="G99" s="204">
        <f t="shared" si="8"/>
        <v>3716808</v>
      </c>
      <c r="H99" s="204">
        <f>'Расходы '!E124</f>
        <v>3716808</v>
      </c>
      <c r="I99" s="204">
        <f>'Расходы '!K124</f>
        <v>0</v>
      </c>
      <c r="J99" s="204">
        <f>'Расходы '!L124</f>
        <v>0</v>
      </c>
      <c r="K99" s="2"/>
      <c r="L99" s="2"/>
      <c r="M99" s="2"/>
      <c r="N99" s="278"/>
      <c r="O99" s="278"/>
      <c r="P99" s="278"/>
      <c r="Q99" s="278"/>
      <c r="R99" s="278"/>
      <c r="S99" s="278"/>
      <c r="T99" s="278"/>
      <c r="U99" s="278"/>
      <c r="V99" s="278"/>
      <c r="W99" s="278"/>
      <c r="X99" s="278"/>
      <c r="Y99" s="278"/>
      <c r="Z99" s="278"/>
      <c r="AA99" s="278"/>
      <c r="AB99" s="278"/>
      <c r="AC99" s="278"/>
      <c r="AD99" s="278"/>
      <c r="AE99" s="278"/>
      <c r="AF99" s="278"/>
      <c r="AG99" s="278"/>
      <c r="AH99" s="278"/>
      <c r="AI99" s="278"/>
      <c r="AJ99" s="278"/>
      <c r="AK99" s="278"/>
      <c r="AL99" s="279"/>
      <c r="AM99" s="279"/>
      <c r="AN99" s="279"/>
      <c r="AO99" s="279"/>
      <c r="AP99" s="279"/>
      <c r="AQ99" s="279"/>
      <c r="AR99" s="279"/>
      <c r="AS99" s="279"/>
      <c r="AT99" s="279"/>
      <c r="AU99" s="279"/>
      <c r="AV99" s="279"/>
      <c r="AW99" s="279"/>
      <c r="AX99" s="279"/>
      <c r="AY99" s="279"/>
      <c r="AZ99" s="279"/>
      <c r="BA99" s="279"/>
      <c r="BB99" s="279"/>
      <c r="BC99" s="279"/>
      <c r="BD99" s="279"/>
      <c r="BE99" s="279"/>
      <c r="BF99" s="279"/>
      <c r="BG99" s="279"/>
      <c r="BH99" s="279"/>
      <c r="BI99" s="279"/>
      <c r="BJ99" s="279"/>
      <c r="BK99" s="279"/>
      <c r="BL99" s="279"/>
      <c r="BM99" s="279"/>
      <c r="BN99" s="279"/>
      <c r="BO99" s="279"/>
      <c r="BP99" s="279"/>
      <c r="BQ99" s="279"/>
      <c r="BR99" s="279"/>
      <c r="BS99" s="279"/>
      <c r="BT99" s="279"/>
      <c r="BU99" s="279"/>
      <c r="BV99" s="279"/>
      <c r="BW99" s="279"/>
      <c r="BX99" s="279"/>
      <c r="BY99" s="279"/>
      <c r="BZ99" s="279"/>
      <c r="CA99" s="279"/>
      <c r="CB99" s="279"/>
      <c r="CC99" s="279"/>
      <c r="CD99" s="279"/>
      <c r="CE99" s="279"/>
      <c r="CF99" s="279"/>
      <c r="CG99" s="279"/>
      <c r="CH99" s="279"/>
      <c r="CI99" s="279"/>
      <c r="CJ99" s="279"/>
      <c r="CK99" s="279"/>
      <c r="CL99" s="279"/>
      <c r="CM99" s="279"/>
      <c r="CN99" s="279"/>
      <c r="CO99" s="279"/>
      <c r="CP99" s="279"/>
      <c r="CQ99" s="279"/>
      <c r="CR99" s="279"/>
      <c r="CS99" s="279"/>
      <c r="CT99" s="279"/>
      <c r="CU99" s="279"/>
      <c r="CV99" s="279"/>
      <c r="CW99" s="279"/>
      <c r="CX99" s="279"/>
      <c r="CY99" s="279"/>
      <c r="CZ99" s="279"/>
      <c r="DA99" s="279"/>
      <c r="DB99" s="279"/>
      <c r="DC99" s="279"/>
      <c r="DD99" s="279"/>
      <c r="DE99" s="279"/>
      <c r="DF99" s="279"/>
      <c r="DG99" s="279"/>
      <c r="DH99" s="279"/>
      <c r="DI99" s="279"/>
      <c r="DJ99" s="279"/>
      <c r="DK99" s="279"/>
      <c r="DL99" s="279"/>
      <c r="DM99" s="279"/>
      <c r="DN99" s="279"/>
      <c r="DO99" s="279"/>
      <c r="DP99" s="279"/>
      <c r="DQ99" s="279"/>
      <c r="DR99" s="279"/>
      <c r="DS99" s="279"/>
      <c r="DT99" s="279"/>
      <c r="DU99" s="279"/>
      <c r="DV99" s="279"/>
      <c r="DW99" s="279"/>
      <c r="DX99" s="279"/>
      <c r="DY99" s="279"/>
      <c r="DZ99" s="279"/>
      <c r="EA99" s="279"/>
      <c r="EB99" s="279"/>
      <c r="EC99" s="279"/>
      <c r="ED99" s="279"/>
      <c r="EE99" s="279"/>
      <c r="EF99" s="279"/>
      <c r="EG99" s="279"/>
      <c r="EH99" s="279"/>
      <c r="EI99" s="279"/>
      <c r="EJ99" s="279"/>
      <c r="EK99" s="279"/>
      <c r="EL99" s="279"/>
      <c r="EM99" s="279"/>
      <c r="EN99" s="279"/>
      <c r="EO99" s="279"/>
      <c r="EP99" s="279"/>
      <c r="EQ99" s="279"/>
      <c r="ER99" s="279"/>
      <c r="ES99" s="279"/>
      <c r="ET99" s="279"/>
      <c r="EU99" s="279"/>
      <c r="EV99" s="279"/>
      <c r="EW99" s="279"/>
      <c r="EX99" s="279"/>
      <c r="EY99" s="279"/>
    </row>
    <row r="100" spans="1:155" s="171" customFormat="1" ht="50.65" hidden="1" customHeight="1">
      <c r="A100" s="181" t="str">
        <f>'Расходы '!A120</f>
        <v>0813090</v>
      </c>
      <c r="B100" s="181">
        <v>3090</v>
      </c>
      <c r="C100" s="181" t="str">
        <f>'Расходы '!C120</f>
        <v>1030</v>
      </c>
      <c r="D100" s="182" t="str">
        <f>'Расходы '!D120</f>
        <v>Видатки на поховання учасників бойових дій та осіб з інвалідністю внаслідок війни</v>
      </c>
      <c r="E100" s="221" t="s">
        <v>568</v>
      </c>
      <c r="F100" s="210" t="s">
        <v>599</v>
      </c>
      <c r="G100" s="204">
        <v>0</v>
      </c>
      <c r="H100" s="204">
        <v>0</v>
      </c>
      <c r="I100" s="204">
        <v>0</v>
      </c>
      <c r="J100" s="204">
        <v>0</v>
      </c>
      <c r="K100" s="178"/>
      <c r="L100" s="178"/>
      <c r="M100" s="178"/>
      <c r="N100" s="168"/>
      <c r="O100" s="178"/>
      <c r="P100" s="178"/>
      <c r="Q100" s="168"/>
      <c r="R100" s="168"/>
      <c r="S100" s="168"/>
      <c r="T100" s="168"/>
      <c r="U100" s="168"/>
      <c r="V100" s="168"/>
      <c r="W100" s="168"/>
      <c r="X100" s="168"/>
      <c r="Y100" s="168"/>
      <c r="Z100" s="168"/>
      <c r="AA100" s="168"/>
      <c r="AB100" s="168"/>
      <c r="AC100" s="168"/>
      <c r="AD100" s="168"/>
      <c r="AE100" s="168"/>
      <c r="AF100" s="168"/>
      <c r="AG100" s="168"/>
      <c r="AH100" s="168"/>
      <c r="AI100" s="168"/>
      <c r="AJ100" s="168"/>
      <c r="AK100" s="168"/>
    </row>
    <row r="101" spans="1:155" s="190" customFormat="1" ht="69.75" hidden="1" customHeight="1">
      <c r="A101" s="186" t="str">
        <f>'Расходы '!A125</f>
        <v>0813160</v>
      </c>
      <c r="B101" s="186" t="str">
        <f>'Расходы '!B125</f>
        <v>3160</v>
      </c>
      <c r="C101" s="186" t="str">
        <f>'Расходы '!C125</f>
        <v>1010</v>
      </c>
      <c r="D101" s="187" t="str">
        <f>'Расходы '!D125</f>
        <v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v>
      </c>
      <c r="E101" s="221" t="s">
        <v>568</v>
      </c>
      <c r="F101" s="210" t="s">
        <v>599</v>
      </c>
      <c r="G101" s="204">
        <f t="shared" ref="G101:G108" si="9">H101+I101</f>
        <v>0</v>
      </c>
      <c r="H101" s="204">
        <f>'Расходы '!E125</f>
        <v>0</v>
      </c>
      <c r="I101" s="204">
        <f>'Расходы '!K125</f>
        <v>0</v>
      </c>
      <c r="J101" s="204">
        <f>'Расходы '!L125</f>
        <v>0</v>
      </c>
      <c r="K101" s="189"/>
      <c r="L101" s="189"/>
      <c r="M101" s="189"/>
      <c r="N101" s="189"/>
      <c r="O101" s="189"/>
      <c r="P101" s="189"/>
      <c r="Q101" s="189"/>
      <c r="R101" s="189"/>
      <c r="S101" s="189"/>
      <c r="T101" s="189"/>
      <c r="U101" s="189"/>
      <c r="V101" s="189"/>
      <c r="W101" s="189"/>
      <c r="X101" s="189"/>
      <c r="Y101" s="189"/>
      <c r="Z101" s="189"/>
      <c r="AA101" s="189"/>
      <c r="AB101" s="189"/>
      <c r="AC101" s="189"/>
      <c r="AD101" s="189"/>
      <c r="AE101" s="189"/>
      <c r="AF101" s="189"/>
      <c r="AG101" s="189"/>
      <c r="AH101" s="189"/>
      <c r="AI101" s="189"/>
      <c r="AJ101" s="189"/>
      <c r="AK101" s="189"/>
    </row>
    <row r="102" spans="1:155" s="190" customFormat="1" ht="50.25" customHeight="1">
      <c r="A102" s="186" t="str">
        <f>'Расходы '!A126</f>
        <v>0813171</v>
      </c>
      <c r="B102" s="186" t="str">
        <f>'Расходы '!B126</f>
        <v>3171</v>
      </c>
      <c r="C102" s="186" t="str">
        <f>'Расходы '!C126</f>
        <v>1010</v>
      </c>
      <c r="D102" s="187" t="str">
        <f>'Расходы '!D126</f>
        <v>Компенсаційні виплати особам з інвалідністю на бензин, ремонт, технічне обслуговування автомобілів, мотоколясок і на транспортне обслуговування</v>
      </c>
      <c r="E102" s="221" t="s">
        <v>568</v>
      </c>
      <c r="F102" s="210" t="s">
        <v>599</v>
      </c>
      <c r="G102" s="204">
        <f t="shared" si="9"/>
        <v>14532</v>
      </c>
      <c r="H102" s="204">
        <f>'Расходы '!E126</f>
        <v>14532</v>
      </c>
      <c r="I102" s="204">
        <f>'Расходы '!K126</f>
        <v>0</v>
      </c>
      <c r="J102" s="204">
        <f>'Расходы '!L126</f>
        <v>0</v>
      </c>
      <c r="K102" s="189"/>
      <c r="L102" s="189"/>
      <c r="M102" s="189"/>
      <c r="N102" s="189"/>
      <c r="O102" s="189"/>
      <c r="P102" s="189"/>
      <c r="Q102" s="189"/>
      <c r="R102" s="189"/>
      <c r="S102" s="189"/>
      <c r="T102" s="189"/>
      <c r="U102" s="189"/>
      <c r="V102" s="189"/>
      <c r="W102" s="189"/>
      <c r="X102" s="189"/>
      <c r="Y102" s="189"/>
      <c r="Z102" s="189"/>
      <c r="AA102" s="189"/>
      <c r="AB102" s="189"/>
      <c r="AC102" s="189"/>
      <c r="AD102" s="189"/>
      <c r="AE102" s="189"/>
      <c r="AF102" s="189"/>
      <c r="AG102" s="189"/>
      <c r="AH102" s="189"/>
      <c r="AI102" s="189"/>
      <c r="AJ102" s="189"/>
      <c r="AK102" s="189"/>
    </row>
    <row r="103" spans="1:155" s="190" customFormat="1" ht="38.25" hidden="1">
      <c r="A103" s="186" t="str">
        <f>'Расходы '!A127</f>
        <v>0813172</v>
      </c>
      <c r="B103" s="186" t="str">
        <f>'Расходы '!B127</f>
        <v>3172</v>
      </c>
      <c r="C103" s="186" t="str">
        <f>'Расходы '!C127</f>
        <v>1010</v>
      </c>
      <c r="D103" s="187">
        <f>'Расходы '!D127</f>
        <v>0</v>
      </c>
      <c r="E103" s="221" t="s">
        <v>568</v>
      </c>
      <c r="F103" s="210" t="s">
        <v>599</v>
      </c>
      <c r="G103" s="204">
        <f t="shared" si="9"/>
        <v>0</v>
      </c>
      <c r="H103" s="204">
        <f>'Расходы '!E127</f>
        <v>0</v>
      </c>
      <c r="I103" s="204">
        <f>'Расходы '!K127</f>
        <v>0</v>
      </c>
      <c r="J103" s="204">
        <f>'Расходы '!L127</f>
        <v>0</v>
      </c>
      <c r="K103" s="189"/>
      <c r="L103" s="189"/>
      <c r="M103" s="189"/>
      <c r="N103" s="189"/>
      <c r="O103" s="189"/>
      <c r="P103" s="189"/>
      <c r="Q103" s="189"/>
      <c r="R103" s="189"/>
      <c r="S103" s="189"/>
      <c r="T103" s="189"/>
      <c r="U103" s="189"/>
      <c r="V103" s="189"/>
      <c r="W103" s="189"/>
      <c r="X103" s="189"/>
      <c r="Y103" s="189"/>
      <c r="Z103" s="189"/>
      <c r="AA103" s="189"/>
      <c r="AB103" s="189"/>
      <c r="AC103" s="189"/>
      <c r="AD103" s="189"/>
      <c r="AE103" s="189"/>
      <c r="AF103" s="189"/>
      <c r="AG103" s="189"/>
      <c r="AH103" s="189"/>
      <c r="AI103" s="189"/>
      <c r="AJ103" s="189"/>
      <c r="AK103" s="189"/>
    </row>
    <row r="104" spans="1:155" s="190" customFormat="1" ht="72" hidden="1">
      <c r="A104" s="186" t="str">
        <f>'Расходы '!A128</f>
        <v>0813180</v>
      </c>
      <c r="B104" s="186" t="str">
        <f>'Расходы '!B128</f>
        <v>3180</v>
      </c>
      <c r="C104" s="186" t="str">
        <f>'Расходы '!C128</f>
        <v>1060</v>
      </c>
      <c r="D104" s="187" t="str">
        <f>'Расходы '!D128</f>
        <v>Надання пільг населенню (крім ветеранів війни і праці, військової служби, огранів внутрішніх справ та громадян, які постраждали внаслідок Чорнобильської катастрофи) на оплату житлово-комунальних послуг</v>
      </c>
      <c r="E104" s="221" t="s">
        <v>568</v>
      </c>
      <c r="F104" s="210" t="s">
        <v>599</v>
      </c>
      <c r="G104" s="204">
        <f t="shared" si="9"/>
        <v>0</v>
      </c>
      <c r="H104" s="204">
        <f>'Расходы '!E128</f>
        <v>0</v>
      </c>
      <c r="I104" s="204">
        <f>'Расходы '!K128</f>
        <v>0</v>
      </c>
      <c r="J104" s="204">
        <f>'Расходы '!L128</f>
        <v>0</v>
      </c>
      <c r="K104" s="189"/>
      <c r="L104" s="189"/>
      <c r="M104" s="189"/>
      <c r="N104" s="189"/>
      <c r="O104" s="189"/>
      <c r="P104" s="189"/>
      <c r="Q104" s="189"/>
      <c r="R104" s="189"/>
      <c r="S104" s="189"/>
      <c r="T104" s="189"/>
      <c r="U104" s="189"/>
      <c r="V104" s="189"/>
      <c r="W104" s="189"/>
      <c r="X104" s="189"/>
      <c r="Y104" s="189"/>
      <c r="Z104" s="189"/>
      <c r="AA104" s="189"/>
      <c r="AB104" s="189"/>
      <c r="AC104" s="189"/>
      <c r="AD104" s="189"/>
      <c r="AE104" s="189"/>
      <c r="AF104" s="189"/>
      <c r="AG104" s="189"/>
      <c r="AH104" s="189"/>
      <c r="AI104" s="189"/>
      <c r="AJ104" s="189"/>
      <c r="AK104" s="189"/>
    </row>
    <row r="105" spans="1:155" s="190" customFormat="1" ht="63.75">
      <c r="A105" s="186" t="str">
        <f>'Расходы '!A129</f>
        <v>0813191</v>
      </c>
      <c r="B105" s="186" t="str">
        <f>'Расходы '!B129</f>
        <v>3191</v>
      </c>
      <c r="C105" s="186" t="str">
        <f>'Расходы '!C129</f>
        <v>1030</v>
      </c>
      <c r="D105" s="187" t="str">
        <f>'Расходы '!D129</f>
        <v xml:space="preserve"> Інші видатки на соціальний захист ветеранів війни та праці</v>
      </c>
      <c r="E105" s="221" t="s">
        <v>590</v>
      </c>
      <c r="F105" s="212" t="s">
        <v>591</v>
      </c>
      <c r="G105" s="204">
        <f t="shared" ref="G105" si="10">H105+I105</f>
        <v>7930000</v>
      </c>
      <c r="H105" s="204">
        <f>'Расходы '!E129</f>
        <v>7930000</v>
      </c>
      <c r="I105" s="204">
        <f>'Расходы '!K129</f>
        <v>0</v>
      </c>
      <c r="J105" s="204">
        <f>'Расходы '!L129</f>
        <v>0</v>
      </c>
      <c r="K105" s="189"/>
      <c r="L105" s="189"/>
      <c r="M105" s="189"/>
      <c r="N105" s="189"/>
      <c r="O105" s="189"/>
      <c r="P105" s="189"/>
      <c r="Q105" s="189"/>
      <c r="R105" s="189"/>
      <c r="S105" s="189"/>
      <c r="T105" s="189"/>
      <c r="U105" s="189"/>
      <c r="V105" s="189"/>
      <c r="W105" s="189"/>
      <c r="X105" s="189"/>
      <c r="Y105" s="189"/>
      <c r="Z105" s="189"/>
      <c r="AA105" s="189"/>
      <c r="AB105" s="189"/>
      <c r="AC105" s="189"/>
      <c r="AD105" s="189"/>
      <c r="AE105" s="189"/>
      <c r="AF105" s="189"/>
      <c r="AG105" s="189"/>
      <c r="AH105" s="189"/>
      <c r="AI105" s="189"/>
      <c r="AJ105" s="189"/>
      <c r="AK105" s="189"/>
    </row>
    <row r="106" spans="1:155" s="190" customFormat="1" ht="56.25" customHeight="1">
      <c r="A106" s="186" t="str">
        <f>'Расходы '!A130</f>
        <v>0813242</v>
      </c>
      <c r="B106" s="186" t="str">
        <f>'Расходы '!B130</f>
        <v>3242</v>
      </c>
      <c r="C106" s="186" t="str">
        <f>'Расходы '!C130</f>
        <v>1090</v>
      </c>
      <c r="D106" s="191" t="str">
        <f>'Расходы '!D130</f>
        <v>Інші заходи у сфері соціального захисту і соціального забезпечення</v>
      </c>
      <c r="E106" s="221" t="s">
        <v>588</v>
      </c>
      <c r="F106" s="212" t="s">
        <v>589</v>
      </c>
      <c r="G106" s="204">
        <f t="shared" si="9"/>
        <v>86037800</v>
      </c>
      <c r="H106" s="204">
        <f>'Расходы '!E130-H107-H108</f>
        <v>86037800</v>
      </c>
      <c r="I106" s="204">
        <f>'Расходы '!K130</f>
        <v>0</v>
      </c>
      <c r="J106" s="204">
        <f>'Расходы '!L130</f>
        <v>0</v>
      </c>
      <c r="K106" s="189"/>
      <c r="L106" s="189"/>
      <c r="M106" s="189"/>
      <c r="N106" s="189"/>
      <c r="O106" s="189"/>
      <c r="P106" s="189"/>
      <c r="Q106" s="189"/>
      <c r="R106" s="189"/>
      <c r="S106" s="189"/>
      <c r="T106" s="189"/>
      <c r="U106" s="189"/>
      <c r="V106" s="189"/>
      <c r="W106" s="189"/>
      <c r="X106" s="189"/>
      <c r="Y106" s="189"/>
      <c r="Z106" s="189"/>
      <c r="AA106" s="189"/>
      <c r="AB106" s="189"/>
      <c r="AC106" s="189"/>
      <c r="AD106" s="189"/>
      <c r="AE106" s="189"/>
      <c r="AF106" s="189"/>
      <c r="AG106" s="189"/>
      <c r="AH106" s="189"/>
      <c r="AI106" s="189"/>
      <c r="AJ106" s="189"/>
      <c r="AK106" s="189"/>
    </row>
    <row r="107" spans="1:155" s="190" customFormat="1" ht="63.75">
      <c r="A107" s="186">
        <v>813242</v>
      </c>
      <c r="B107" s="186">
        <v>3242</v>
      </c>
      <c r="C107" s="186">
        <v>1090</v>
      </c>
      <c r="D107" s="254" t="str">
        <f>'Расходы '!D130</f>
        <v>Інші заходи у сфері соціального захисту і соціального забезпечення</v>
      </c>
      <c r="E107" s="221" t="s">
        <v>590</v>
      </c>
      <c r="F107" s="212" t="s">
        <v>591</v>
      </c>
      <c r="G107" s="204">
        <f t="shared" si="9"/>
        <v>5480000</v>
      </c>
      <c r="H107" s="204">
        <v>5480000</v>
      </c>
      <c r="I107" s="204">
        <v>0</v>
      </c>
      <c r="J107" s="204">
        <v>0</v>
      </c>
      <c r="K107" s="189"/>
      <c r="L107" s="189"/>
      <c r="M107" s="189"/>
      <c r="N107" s="189"/>
      <c r="O107" s="189"/>
      <c r="P107" s="189"/>
      <c r="Q107" s="189"/>
      <c r="R107" s="189"/>
      <c r="S107" s="189"/>
      <c r="T107" s="189"/>
      <c r="U107" s="189"/>
      <c r="V107" s="189"/>
      <c r="W107" s="189"/>
      <c r="X107" s="189"/>
      <c r="Y107" s="189"/>
      <c r="Z107" s="189"/>
      <c r="AA107" s="189"/>
      <c r="AB107" s="189"/>
      <c r="AC107" s="189"/>
      <c r="AD107" s="189"/>
      <c r="AE107" s="189"/>
      <c r="AF107" s="189"/>
      <c r="AG107" s="189"/>
      <c r="AH107" s="189"/>
      <c r="AI107" s="189"/>
      <c r="AJ107" s="189"/>
      <c r="AK107" s="189"/>
    </row>
    <row r="108" spans="1:155" s="190" customFormat="1" ht="38.25">
      <c r="A108" s="186">
        <v>813242</v>
      </c>
      <c r="B108" s="186">
        <v>3242</v>
      </c>
      <c r="C108" s="186">
        <v>1090</v>
      </c>
      <c r="D108" s="254" t="str">
        <f>'Расходы '!D130</f>
        <v>Інші заходи у сфері соціального захисту і соціального забезпечення</v>
      </c>
      <c r="E108" s="221" t="s">
        <v>568</v>
      </c>
      <c r="F108" s="210" t="s">
        <v>599</v>
      </c>
      <c r="G108" s="204">
        <f t="shared" si="9"/>
        <v>990000</v>
      </c>
      <c r="H108" s="204">
        <f>375000+525000+90000</f>
        <v>990000</v>
      </c>
      <c r="I108" s="204">
        <v>0</v>
      </c>
      <c r="J108" s="204">
        <v>0</v>
      </c>
      <c r="K108" s="189"/>
      <c r="L108" s="189"/>
      <c r="M108" s="189"/>
      <c r="N108" s="189"/>
      <c r="O108" s="189"/>
      <c r="P108" s="189"/>
      <c r="Q108" s="189"/>
      <c r="R108" s="189"/>
      <c r="S108" s="189"/>
      <c r="T108" s="189"/>
      <c r="U108" s="189"/>
      <c r="V108" s="189"/>
      <c r="W108" s="189"/>
      <c r="X108" s="189"/>
      <c r="Y108" s="189"/>
      <c r="Z108" s="189"/>
      <c r="AA108" s="189"/>
      <c r="AB108" s="189"/>
      <c r="AC108" s="189"/>
      <c r="AD108" s="189"/>
      <c r="AE108" s="189"/>
      <c r="AF108" s="189"/>
      <c r="AG108" s="189"/>
      <c r="AH108" s="189"/>
      <c r="AI108" s="189"/>
      <c r="AJ108" s="189"/>
      <c r="AK108" s="189"/>
    </row>
    <row r="109" spans="1:155" s="190" customFormat="1" ht="64.5" customHeight="1">
      <c r="A109" s="219" t="str">
        <f>'Расходы '!A132</f>
        <v>0823121</v>
      </c>
      <c r="B109" s="219" t="str">
        <f>'Расходы '!B132</f>
        <v>3121</v>
      </c>
      <c r="C109" s="219" t="str">
        <f>'Расходы '!C132</f>
        <v>1040</v>
      </c>
      <c r="D109" s="191">
        <f>'Расходы '!D132</f>
        <v>0</v>
      </c>
      <c r="E109" s="221" t="s">
        <v>568</v>
      </c>
      <c r="F109" s="210" t="s">
        <v>599</v>
      </c>
      <c r="G109" s="206">
        <f t="shared" ref="G109" si="11">H109+I109</f>
        <v>9820708</v>
      </c>
      <c r="H109" s="206">
        <f>'Расходы '!E132</f>
        <v>9820708</v>
      </c>
      <c r="I109" s="204">
        <v>0</v>
      </c>
      <c r="J109" s="204">
        <v>0</v>
      </c>
      <c r="K109" s="189"/>
      <c r="L109" s="189"/>
      <c r="M109" s="189"/>
      <c r="N109" s="189"/>
      <c r="O109" s="189"/>
      <c r="P109" s="189"/>
      <c r="Q109" s="189"/>
      <c r="R109" s="189"/>
      <c r="S109" s="189"/>
      <c r="T109" s="189"/>
      <c r="U109" s="189"/>
      <c r="V109" s="189"/>
      <c r="W109" s="189"/>
      <c r="X109" s="189"/>
      <c r="Y109" s="189"/>
      <c r="Z109" s="189"/>
      <c r="AA109" s="189"/>
      <c r="AB109" s="189"/>
      <c r="AC109" s="189"/>
      <c r="AD109" s="189"/>
      <c r="AE109" s="189"/>
      <c r="AF109" s="189"/>
      <c r="AG109" s="189"/>
      <c r="AH109" s="189"/>
      <c r="AI109" s="189"/>
      <c r="AJ109" s="189"/>
      <c r="AK109" s="189"/>
    </row>
    <row r="110" spans="1:155" s="190" customFormat="1" ht="35.25" customHeight="1">
      <c r="A110" s="186" t="str">
        <f>'Расходы '!A131</f>
        <v>0823105</v>
      </c>
      <c r="B110" s="186" t="str">
        <f>'Расходы '!B131</f>
        <v>3105</v>
      </c>
      <c r="C110" s="186" t="str">
        <f>'Расходы '!C131</f>
        <v>1010</v>
      </c>
      <c r="D110" s="191" t="str">
        <f>'Расходы '!D131</f>
        <v>Надання реабілітаційних послуг особам з інвалідністю та дітям з інвалідністю</v>
      </c>
      <c r="E110" s="221" t="s">
        <v>568</v>
      </c>
      <c r="F110" s="212" t="s">
        <v>569</v>
      </c>
      <c r="G110" s="206">
        <f t="shared" ref="G110:G138" si="12">H110+I110</f>
        <v>2374615</v>
      </c>
      <c r="H110" s="206">
        <f>'Расходы '!E131</f>
        <v>2374615</v>
      </c>
      <c r="I110" s="204">
        <f>'Расходы '!K131</f>
        <v>0</v>
      </c>
      <c r="J110" s="204">
        <f>'Расходы '!L131</f>
        <v>0</v>
      </c>
      <c r="K110" s="189"/>
      <c r="L110" s="189"/>
      <c r="M110" s="189"/>
      <c r="N110" s="189"/>
      <c r="O110" s="189"/>
      <c r="P110" s="189"/>
      <c r="Q110" s="189"/>
      <c r="R110" s="189"/>
      <c r="S110" s="189"/>
      <c r="T110" s="189"/>
      <c r="U110" s="189"/>
      <c r="V110" s="189"/>
      <c r="W110" s="189"/>
      <c r="X110" s="189"/>
      <c r="Y110" s="189"/>
      <c r="Z110" s="189"/>
      <c r="AA110" s="189"/>
      <c r="AB110" s="189"/>
      <c r="AC110" s="189"/>
      <c r="AD110" s="189"/>
      <c r="AE110" s="189"/>
      <c r="AF110" s="189"/>
      <c r="AG110" s="189"/>
      <c r="AH110" s="189"/>
      <c r="AI110" s="189"/>
      <c r="AJ110" s="189"/>
      <c r="AK110" s="189"/>
    </row>
    <row r="111" spans="1:155" s="190" customFormat="1" ht="51">
      <c r="A111" s="219" t="str">
        <f>'Расходы '!A134</f>
        <v>0823242</v>
      </c>
      <c r="B111" s="219" t="str">
        <f>'Расходы '!B134</f>
        <v>3242</v>
      </c>
      <c r="C111" s="219" t="str">
        <f>'Расходы '!C134</f>
        <v>1090</v>
      </c>
      <c r="D111" s="191" t="str">
        <f>'Расходы '!D134</f>
        <v>Інші заходи у сфері соціального захисту і соціального забезпечення</v>
      </c>
      <c r="E111" s="221" t="s">
        <v>588</v>
      </c>
      <c r="F111" s="212" t="s">
        <v>589</v>
      </c>
      <c r="G111" s="204">
        <f t="shared" si="12"/>
        <v>299362</v>
      </c>
      <c r="H111" s="204">
        <f>'Расходы '!E134</f>
        <v>299362</v>
      </c>
      <c r="I111" s="204">
        <f>'Расходы '!K134</f>
        <v>0</v>
      </c>
      <c r="J111" s="204">
        <f>'Расходы '!L134</f>
        <v>0</v>
      </c>
      <c r="K111" s="189"/>
      <c r="L111" s="189"/>
      <c r="M111" s="189"/>
      <c r="N111" s="189"/>
      <c r="O111" s="189"/>
      <c r="P111" s="189"/>
      <c r="Q111" s="189"/>
      <c r="R111" s="189"/>
      <c r="S111" s="189"/>
      <c r="T111" s="189"/>
      <c r="U111" s="189"/>
      <c r="V111" s="189"/>
      <c r="W111" s="189"/>
      <c r="X111" s="189"/>
      <c r="Y111" s="189"/>
      <c r="Z111" s="189"/>
      <c r="AA111" s="189"/>
      <c r="AB111" s="189"/>
      <c r="AC111" s="189"/>
      <c r="AD111" s="189"/>
      <c r="AE111" s="189"/>
      <c r="AF111" s="189"/>
      <c r="AG111" s="189"/>
      <c r="AH111" s="189"/>
      <c r="AI111" s="189"/>
      <c r="AJ111" s="189"/>
      <c r="AK111" s="189"/>
    </row>
    <row r="112" spans="1:155" s="1" customFormat="1" ht="51" hidden="1">
      <c r="A112" s="6" t="str">
        <f>'Расходы '!A133</f>
        <v>0823192</v>
      </c>
      <c r="B112" s="6" t="str">
        <f>'Расходы '!B133</f>
        <v>3192</v>
      </c>
      <c r="C112" s="6" t="str">
        <f>'Расходы '!C133</f>
        <v>1030</v>
      </c>
      <c r="D112" s="110" t="str">
        <f>'Расходы '!D133</f>
        <v>Надання фінансової підтримки громадським об'єднанням ветеранів і осіб з інвалідністю, діяльність яких має соціальну спрямованість</v>
      </c>
      <c r="E112" s="273" t="s">
        <v>511</v>
      </c>
      <c r="F112" s="210"/>
      <c r="G112" s="204">
        <f t="shared" si="12"/>
        <v>0</v>
      </c>
      <c r="H112" s="204">
        <f>'Расходы '!E133</f>
        <v>0</v>
      </c>
      <c r="I112" s="204">
        <f>'Расходы '!K133</f>
        <v>0</v>
      </c>
      <c r="J112" s="204">
        <f>'Расходы '!L133</f>
        <v>0</v>
      </c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</row>
    <row r="113" spans="1:37" s="1" customFormat="1" ht="38.25" hidden="1">
      <c r="A113" s="107" t="str">
        <f>'Расходы '!A135</f>
        <v>0827323</v>
      </c>
      <c r="B113" s="107" t="str">
        <f>'Расходы '!B135</f>
        <v>7323</v>
      </c>
      <c r="C113" s="107" t="str">
        <f>'Расходы '!C135</f>
        <v>0443</v>
      </c>
      <c r="D113" s="17" t="str">
        <f>'Расходы '!D135</f>
        <v>Будівництво  установ та закладів соціальної сфери</v>
      </c>
      <c r="E113" s="273" t="s">
        <v>511</v>
      </c>
      <c r="F113" s="210"/>
      <c r="G113" s="204">
        <f t="shared" si="12"/>
        <v>0</v>
      </c>
      <c r="H113" s="204">
        <f>'Расходы '!E135</f>
        <v>0</v>
      </c>
      <c r="I113" s="204">
        <f>'Расходы '!K135</f>
        <v>0</v>
      </c>
      <c r="J113" s="204">
        <f>'Расходы '!L135</f>
        <v>0</v>
      </c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</row>
    <row r="114" spans="1:37" s="1" customFormat="1" ht="51" hidden="1">
      <c r="A114" s="6" t="str">
        <f>'Расходы '!A136</f>
        <v>0833192</v>
      </c>
      <c r="B114" s="6" t="str">
        <f>'Расходы '!B136</f>
        <v>3192</v>
      </c>
      <c r="C114" s="6" t="str">
        <f>'Расходы '!C136</f>
        <v>1030</v>
      </c>
      <c r="D114" s="110" t="str">
        <f>'Расходы '!D136</f>
        <v>Надання фінансової підтримки громадським об'єднанням ветеранів і осіб з інвалідністю, діяльність яких має соціальну спрямованість</v>
      </c>
      <c r="E114" s="273" t="s">
        <v>511</v>
      </c>
      <c r="F114" s="210"/>
      <c r="G114" s="204">
        <f t="shared" si="12"/>
        <v>0</v>
      </c>
      <c r="H114" s="204">
        <f>'Расходы '!E136</f>
        <v>0</v>
      </c>
      <c r="I114" s="204">
        <f>'Расходы '!K136</f>
        <v>0</v>
      </c>
      <c r="J114" s="204">
        <f>'Расходы '!L136</f>
        <v>0</v>
      </c>
      <c r="K114" s="167"/>
      <c r="L114" s="167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</row>
    <row r="115" spans="1:37" s="1" customFormat="1" ht="25.5" hidden="1" customHeight="1">
      <c r="A115" s="6">
        <f>'Расходы '!A137</f>
        <v>0</v>
      </c>
      <c r="B115" s="6">
        <f>'Расходы '!B137</f>
        <v>0</v>
      </c>
      <c r="C115" s="6">
        <f>'Расходы '!C137</f>
        <v>0</v>
      </c>
      <c r="D115" s="110">
        <f>'Расходы '!D137</f>
        <v>0</v>
      </c>
      <c r="E115" s="273" t="s">
        <v>511</v>
      </c>
      <c r="F115" s="210"/>
      <c r="G115" s="204">
        <f t="shared" si="12"/>
        <v>0</v>
      </c>
      <c r="H115" s="204">
        <f>'Расходы '!E137</f>
        <v>0</v>
      </c>
      <c r="I115" s="204">
        <f>'Расходы '!K137</f>
        <v>0</v>
      </c>
      <c r="J115" s="204">
        <f>'Расходы '!L137</f>
        <v>0</v>
      </c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</row>
    <row r="116" spans="1:37" s="1" customFormat="1" ht="38.25" hidden="1">
      <c r="A116" s="6">
        <f>'Расходы '!A138</f>
        <v>0</v>
      </c>
      <c r="B116" s="6">
        <f>'Расходы '!B138</f>
        <v>0</v>
      </c>
      <c r="C116" s="6">
        <f>'Расходы '!C138</f>
        <v>0</v>
      </c>
      <c r="D116" s="110">
        <f>'Расходы '!D138</f>
        <v>0</v>
      </c>
      <c r="E116" s="273" t="s">
        <v>511</v>
      </c>
      <c r="F116" s="210"/>
      <c r="G116" s="204">
        <f t="shared" si="12"/>
        <v>0</v>
      </c>
      <c r="H116" s="204">
        <f>'Расходы '!E138</f>
        <v>0</v>
      </c>
      <c r="I116" s="204">
        <f>'Расходы '!K138</f>
        <v>0</v>
      </c>
      <c r="J116" s="204">
        <f>'Расходы '!L138</f>
        <v>0</v>
      </c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</row>
    <row r="117" spans="1:37" s="1" customFormat="1" ht="25.5" hidden="1" customHeight="1">
      <c r="A117" s="6">
        <f>'Расходы '!A139</f>
        <v>0</v>
      </c>
      <c r="B117" s="6">
        <f>'Расходы '!B139</f>
        <v>0</v>
      </c>
      <c r="C117" s="6">
        <f>'Расходы '!C139</f>
        <v>0</v>
      </c>
      <c r="D117" s="110">
        <f>'Расходы '!D139</f>
        <v>0</v>
      </c>
      <c r="E117" s="273" t="s">
        <v>511</v>
      </c>
      <c r="F117" s="210"/>
      <c r="G117" s="204">
        <f t="shared" si="12"/>
        <v>0</v>
      </c>
      <c r="H117" s="204">
        <f>'Расходы '!E139</f>
        <v>0</v>
      </c>
      <c r="I117" s="204">
        <f>'Расходы '!K139</f>
        <v>0</v>
      </c>
      <c r="J117" s="204">
        <f>'Расходы '!L139</f>
        <v>0</v>
      </c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</row>
    <row r="118" spans="1:37" s="1" customFormat="1" ht="36" hidden="1" customHeight="1">
      <c r="A118" s="6">
        <f>'Расходы '!A140</f>
        <v>813105</v>
      </c>
      <c r="B118" s="6" t="str">
        <f>'Расходы '!B140</f>
        <v>3105</v>
      </c>
      <c r="C118" s="6" t="str">
        <f>'Расходы '!C140</f>
        <v>1010</v>
      </c>
      <c r="D118" s="110" t="str">
        <f>'Расходы '!D140</f>
        <v>Надання реабілітаційних послуг особам з інвалідністю та дітям з інвалідністю</v>
      </c>
      <c r="E118" s="273" t="s">
        <v>511</v>
      </c>
      <c r="F118" s="210"/>
      <c r="G118" s="204">
        <f t="shared" si="12"/>
        <v>0</v>
      </c>
      <c r="H118" s="204">
        <f>'Расходы '!E140</f>
        <v>0</v>
      </c>
      <c r="I118" s="204">
        <f>'Расходы '!K140</f>
        <v>0</v>
      </c>
      <c r="J118" s="204">
        <f>'Расходы '!L140</f>
        <v>0</v>
      </c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</row>
    <row r="119" spans="1:37" s="1" customFormat="1" ht="36" customHeight="1">
      <c r="A119" s="6">
        <f>'Расходы '!A148</f>
        <v>1011142</v>
      </c>
      <c r="B119" s="6" t="str">
        <f>'Расходы '!B148</f>
        <v>1142</v>
      </c>
      <c r="C119" s="6">
        <f>'Расходы '!C148</f>
        <v>0</v>
      </c>
      <c r="D119" s="110"/>
      <c r="E119" s="221" t="s">
        <v>568</v>
      </c>
      <c r="F119" s="210" t="s">
        <v>599</v>
      </c>
      <c r="G119" s="204">
        <f t="shared" si="12"/>
        <v>10000</v>
      </c>
      <c r="H119" s="204">
        <f>'Расходы '!E148</f>
        <v>10000</v>
      </c>
      <c r="I119" s="204">
        <f>'Расходы '!K148</f>
        <v>0</v>
      </c>
      <c r="J119" s="204">
        <f>'Расходы '!L148</f>
        <v>0</v>
      </c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</row>
    <row r="120" spans="1:37" s="1" customFormat="1" ht="36" customHeight="1">
      <c r="A120" s="6">
        <f>'Расходы '!A149</f>
        <v>1013131</v>
      </c>
      <c r="B120" s="6" t="str">
        <f>'Расходы '!B149</f>
        <v>3131</v>
      </c>
      <c r="C120" s="6">
        <f>'Расходы '!C149</f>
        <v>0</v>
      </c>
      <c r="D120" s="110">
        <f>'Расходы '!D149</f>
        <v>0</v>
      </c>
      <c r="E120" s="221" t="s">
        <v>568</v>
      </c>
      <c r="F120" s="210" t="s">
        <v>599</v>
      </c>
      <c r="G120" s="204">
        <f t="shared" si="12"/>
        <v>220000</v>
      </c>
      <c r="H120" s="204">
        <f>'Расходы '!E149</f>
        <v>220000</v>
      </c>
      <c r="I120" s="204">
        <f>'Расходы '!K149</f>
        <v>0</v>
      </c>
      <c r="J120" s="204">
        <f>'Расходы '!L149</f>
        <v>0</v>
      </c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</row>
    <row r="121" spans="1:37" s="1" customFormat="1" ht="48" customHeight="1">
      <c r="A121" s="6">
        <f>'Расходы '!A150</f>
        <v>1013134</v>
      </c>
      <c r="B121" s="6" t="str">
        <f>'Расходы '!B150</f>
        <v>3134</v>
      </c>
      <c r="C121" s="6">
        <f>'Расходы '!C150</f>
        <v>0</v>
      </c>
      <c r="D121" s="6">
        <f>'Расходы '!D150</f>
        <v>0</v>
      </c>
      <c r="E121" s="221" t="s">
        <v>568</v>
      </c>
      <c r="F121" s="210" t="s">
        <v>599</v>
      </c>
      <c r="G121" s="204">
        <f>H121+I121</f>
        <v>197000</v>
      </c>
      <c r="H121" s="204">
        <f>'Расходы '!E150-H122</f>
        <v>197000</v>
      </c>
      <c r="I121" s="204">
        <f>'Расходы '!K150</f>
        <v>0</v>
      </c>
      <c r="J121" s="204">
        <f>'Расходы '!L150</f>
        <v>0</v>
      </c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</row>
    <row r="122" spans="1:37" s="1" customFormat="1" ht="56.25" customHeight="1">
      <c r="A122" s="272">
        <f>'Расходы '!A150</f>
        <v>1013134</v>
      </c>
      <c r="B122" s="272" t="str">
        <f>'Расходы '!B150</f>
        <v>3134</v>
      </c>
      <c r="C122" s="272">
        <f>'Расходы '!C150</f>
        <v>0</v>
      </c>
      <c r="D122" s="272">
        <f>'Расходы '!D150</f>
        <v>0</v>
      </c>
      <c r="E122" s="188" t="s">
        <v>605</v>
      </c>
      <c r="F122" s="210" t="s">
        <v>606</v>
      </c>
      <c r="G122" s="206">
        <f>H122+I122</f>
        <v>526000</v>
      </c>
      <c r="H122" s="206">
        <f>200000+326000</f>
        <v>526000</v>
      </c>
      <c r="I122" s="204">
        <v>0</v>
      </c>
      <c r="J122" s="204">
        <v>0</v>
      </c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</row>
    <row r="123" spans="1:37" s="1" customFormat="1" ht="48" customHeight="1">
      <c r="A123" s="6">
        <f>'Расходы '!A151</f>
        <v>1013191</v>
      </c>
      <c r="B123" s="6" t="str">
        <f>'Расходы '!B151</f>
        <v>3191</v>
      </c>
      <c r="C123" s="6">
        <f>'Расходы '!C151</f>
        <v>0</v>
      </c>
      <c r="D123" s="6">
        <f>'Расходы '!D151</f>
        <v>0</v>
      </c>
      <c r="E123" s="221" t="s">
        <v>590</v>
      </c>
      <c r="F123" s="212" t="s">
        <v>591</v>
      </c>
      <c r="G123" s="204">
        <f t="shared" ref="G123" si="13">H123+I123</f>
        <v>210000</v>
      </c>
      <c r="H123" s="204">
        <f>'Расходы '!E151</f>
        <v>210000</v>
      </c>
      <c r="I123" s="204">
        <f>'Расходы '!K151</f>
        <v>0</v>
      </c>
      <c r="J123" s="204">
        <f>'Расходы '!L151</f>
        <v>0</v>
      </c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</row>
    <row r="124" spans="1:37" s="1" customFormat="1" ht="39" customHeight="1">
      <c r="A124" s="186" t="str">
        <f>'Расходы '!A153</f>
        <v>1014030</v>
      </c>
      <c r="B124" s="186" t="str">
        <f>'Расходы '!B153</f>
        <v>4030</v>
      </c>
      <c r="C124" s="186" t="str">
        <f>'Расходы '!C153</f>
        <v>0824</v>
      </c>
      <c r="D124" s="226" t="str">
        <f>'Расходы '!D153</f>
        <v>Забезпечення діяльності бібліотек</v>
      </c>
      <c r="E124" s="221" t="s">
        <v>568</v>
      </c>
      <c r="F124" s="210" t="s">
        <v>599</v>
      </c>
      <c r="G124" s="204">
        <f t="shared" si="12"/>
        <v>30000</v>
      </c>
      <c r="H124" s="204">
        <v>30000</v>
      </c>
      <c r="I124" s="204">
        <f>'Расходы '!K153</f>
        <v>0</v>
      </c>
      <c r="J124" s="204">
        <f>'Расходы '!L153</f>
        <v>0</v>
      </c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</row>
    <row r="125" spans="1:37" s="1" customFormat="1" ht="39" customHeight="1">
      <c r="A125" s="281" t="str">
        <f>'Расходы '!A153</f>
        <v>1014030</v>
      </c>
      <c r="B125" s="219" t="str">
        <f>'Расходы '!B153</f>
        <v>4030</v>
      </c>
      <c r="C125" s="219" t="str">
        <f>'Расходы '!C153</f>
        <v>0824</v>
      </c>
      <c r="D125" s="226" t="str">
        <f>'Расходы '!D153</f>
        <v>Забезпечення діяльності бібліотек</v>
      </c>
      <c r="E125" s="276" t="s">
        <v>605</v>
      </c>
      <c r="F125" s="277" t="s">
        <v>606</v>
      </c>
      <c r="G125" s="206">
        <f t="shared" ref="G125" si="14">H125+I125</f>
        <v>10500</v>
      </c>
      <c r="H125" s="206">
        <v>10500</v>
      </c>
      <c r="I125" s="204">
        <f>'Расходы '!K154</f>
        <v>0</v>
      </c>
      <c r="J125" s="204">
        <f>'Расходы '!L154</f>
        <v>0</v>
      </c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</row>
    <row r="126" spans="1:37" s="1" customFormat="1" ht="39.75" customHeight="1">
      <c r="A126" s="186" t="str">
        <f>'Расходы '!A154</f>
        <v>1014060</v>
      </c>
      <c r="B126" s="186" t="str">
        <f>'Расходы '!B154</f>
        <v>4060</v>
      </c>
      <c r="C126" s="186" t="str">
        <f>'Расходы '!C154</f>
        <v>0828</v>
      </c>
      <c r="D126" s="226" t="str">
        <f>'Расходы '!D154</f>
        <v>Забезпечення діяльності палаців і будинків культури, клубів, центрів дозвілля та інших  клубних закладів</v>
      </c>
      <c r="E126" s="221" t="s">
        <v>568</v>
      </c>
      <c r="F126" s="210" t="s">
        <v>599</v>
      </c>
      <c r="G126" s="204">
        <f t="shared" si="12"/>
        <v>153700</v>
      </c>
      <c r="H126" s="204">
        <v>153700</v>
      </c>
      <c r="I126" s="204">
        <f>'Расходы '!K154</f>
        <v>0</v>
      </c>
      <c r="J126" s="204">
        <f>'Расходы '!L154</f>
        <v>0</v>
      </c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</row>
    <row r="127" spans="1:37" s="1" customFormat="1" ht="47.25" customHeight="1">
      <c r="A127" s="186" t="str">
        <f>'Расходы '!A155</f>
        <v>1014082</v>
      </c>
      <c r="B127" s="186" t="str">
        <f>'Расходы '!B155</f>
        <v>4082</v>
      </c>
      <c r="C127" s="186" t="str">
        <f>'Расходы '!C155</f>
        <v>0829</v>
      </c>
      <c r="D127" s="226" t="str">
        <f>'Расходы '!D155</f>
        <v>Інші заходи в галузі культури і мистецтва</v>
      </c>
      <c r="E127" s="221" t="s">
        <v>568</v>
      </c>
      <c r="F127" s="210" t="s">
        <v>599</v>
      </c>
      <c r="G127" s="204">
        <f t="shared" si="12"/>
        <v>141800</v>
      </c>
      <c r="H127" s="204">
        <f>'Расходы '!E155</f>
        <v>141800</v>
      </c>
      <c r="I127" s="204">
        <f>'Расходы '!K155</f>
        <v>0</v>
      </c>
      <c r="J127" s="204">
        <f>'Расходы '!L155</f>
        <v>0</v>
      </c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</row>
    <row r="128" spans="1:37" s="1" customFormat="1" ht="38.25">
      <c r="A128" s="186" t="str">
        <f>'Расходы '!A157</f>
        <v>1021080</v>
      </c>
      <c r="B128" s="186" t="str">
        <f>'Расходы '!B157</f>
        <v>1080</v>
      </c>
      <c r="C128" s="186" t="str">
        <f>'Расходы '!C157</f>
        <v>0960</v>
      </c>
      <c r="D128" s="191" t="str">
        <f>'Расходы '!D157</f>
        <v>Надання спеціальної освіти мистецькими школами</v>
      </c>
      <c r="E128" s="221" t="s">
        <v>568</v>
      </c>
      <c r="F128" s="210" t="s">
        <v>599</v>
      </c>
      <c r="G128" s="204">
        <f t="shared" si="12"/>
        <v>84500</v>
      </c>
      <c r="H128" s="204">
        <v>84500</v>
      </c>
      <c r="I128" s="204">
        <v>0</v>
      </c>
      <c r="J128" s="204">
        <f>'Расходы '!L157</f>
        <v>0</v>
      </c>
      <c r="K128" s="167"/>
      <c r="L128" s="167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</row>
    <row r="129" spans="1:37" s="1" customFormat="1" ht="52.5" customHeight="1">
      <c r="A129" s="186">
        <f>'Расходы '!A156</f>
        <v>1021142</v>
      </c>
      <c r="B129" s="186" t="str">
        <f>'Расходы '!B156</f>
        <v>1142</v>
      </c>
      <c r="C129" s="186">
        <f>'Расходы '!C156</f>
        <v>0</v>
      </c>
      <c r="D129" s="186">
        <f>'Расходы '!D156</f>
        <v>0</v>
      </c>
      <c r="E129" s="188" t="s">
        <v>611</v>
      </c>
      <c r="F129" s="210" t="s">
        <v>610</v>
      </c>
      <c r="G129" s="204">
        <f t="shared" si="12"/>
        <v>25000</v>
      </c>
      <c r="H129" s="204">
        <f>'Расходы '!E156</f>
        <v>25000</v>
      </c>
      <c r="I129" s="204">
        <v>0</v>
      </c>
      <c r="J129" s="204">
        <f>'Расходы '!L156</f>
        <v>0</v>
      </c>
      <c r="K129" s="167"/>
      <c r="L129" s="167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</row>
    <row r="130" spans="1:37" s="1" customFormat="1" ht="38.25">
      <c r="A130" s="186">
        <f>'Расходы '!A158</f>
        <v>1025031</v>
      </c>
      <c r="B130" s="186" t="str">
        <f>'Расходы '!B158</f>
        <v>5031</v>
      </c>
      <c r="C130" s="186" t="str">
        <f>'Расходы '!C158</f>
        <v>0810</v>
      </c>
      <c r="D130" s="226" t="str">
        <f>'Расходы '!D158</f>
        <v>Утримання та навчально-тренувальна робота комунальних дитячо-юнацьких спортивних шкіл</v>
      </c>
      <c r="E130" s="221" t="s">
        <v>568</v>
      </c>
      <c r="F130" s="210" t="s">
        <v>599</v>
      </c>
      <c r="G130" s="204">
        <f t="shared" si="12"/>
        <v>500000</v>
      </c>
      <c r="H130" s="204">
        <f>500000</f>
        <v>500000</v>
      </c>
      <c r="I130" s="204">
        <f>'Расходы '!K158</f>
        <v>0</v>
      </c>
      <c r="J130" s="204">
        <f>'Расходы '!L158</f>
        <v>0</v>
      </c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</row>
    <row r="131" spans="1:37" s="1" customFormat="1" ht="38.25">
      <c r="A131" s="186">
        <f>'Расходы '!A158</f>
        <v>1025031</v>
      </c>
      <c r="B131" s="219" t="str">
        <f>'Расходы '!B158</f>
        <v>5031</v>
      </c>
      <c r="C131" s="219" t="str">
        <f>'Расходы '!C158</f>
        <v>0810</v>
      </c>
      <c r="D131" s="226" t="str">
        <f>'Расходы '!D158</f>
        <v>Утримання та навчально-тренувальна робота комунальних дитячо-юнацьких спортивних шкіл</v>
      </c>
      <c r="E131" s="188" t="s">
        <v>611</v>
      </c>
      <c r="F131" s="210" t="s">
        <v>610</v>
      </c>
      <c r="G131" s="204">
        <f t="shared" si="12"/>
        <v>100000</v>
      </c>
      <c r="H131" s="204">
        <v>100000</v>
      </c>
      <c r="I131" s="204">
        <f>'Расходы '!K159</f>
        <v>0</v>
      </c>
      <c r="J131" s="204">
        <f>'Расходы '!L159</f>
        <v>0</v>
      </c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</row>
    <row r="132" spans="1:37" s="1" customFormat="1" ht="38.25">
      <c r="A132" s="186">
        <f>'Расходы '!A160</f>
        <v>0</v>
      </c>
      <c r="B132" s="186">
        <f>'Расходы '!B160</f>
        <v>0</v>
      </c>
      <c r="C132" s="186">
        <f>'Расходы '!C160</f>
        <v>0</v>
      </c>
      <c r="D132" s="226">
        <f>'Расходы '!D160</f>
        <v>0</v>
      </c>
      <c r="E132" s="221" t="s">
        <v>568</v>
      </c>
      <c r="F132" s="210" t="s">
        <v>599</v>
      </c>
      <c r="G132" s="204">
        <f t="shared" si="12"/>
        <v>0</v>
      </c>
      <c r="H132" s="204">
        <f>'Расходы '!E160</f>
        <v>0</v>
      </c>
      <c r="I132" s="204">
        <f>'Расходы '!K160</f>
        <v>0</v>
      </c>
      <c r="J132" s="204">
        <f>'Расходы '!L160</f>
        <v>0</v>
      </c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</row>
    <row r="133" spans="1:37" s="1" customFormat="1" ht="63.75">
      <c r="A133" s="186" t="str">
        <f>'Расходы '!A161</f>
        <v>1015061</v>
      </c>
      <c r="B133" s="186" t="str">
        <f>'Расходы '!B161</f>
        <v>5061</v>
      </c>
      <c r="C133" s="186" t="str">
        <f>'Расходы '!C161</f>
        <v>0810</v>
      </c>
      <c r="D133" s="226" t="str">
        <f>'Расходы '!D161</f>
        <v>Забезпечення діяльності місцевих центрів фізичного здоровья населення "Спорт для всіх" та проведення фізкультурно-масових заходів серед населення регіону</v>
      </c>
      <c r="E133" s="221" t="s">
        <v>568</v>
      </c>
      <c r="F133" s="210" t="s">
        <v>599</v>
      </c>
      <c r="G133" s="204">
        <f t="shared" si="12"/>
        <v>0</v>
      </c>
      <c r="H133" s="204">
        <f>'Расходы '!E161</f>
        <v>0</v>
      </c>
      <c r="I133" s="204">
        <f>'Расходы '!K161</f>
        <v>0</v>
      </c>
      <c r="J133" s="204">
        <f>'Расходы '!L161</f>
        <v>0</v>
      </c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</row>
    <row r="134" spans="1:37" s="1" customFormat="1" ht="63.75">
      <c r="A134" s="186">
        <f>'Расходы '!A162</f>
        <v>1025061</v>
      </c>
      <c r="B134" s="186" t="str">
        <f>'Расходы '!B162</f>
        <v>5061</v>
      </c>
      <c r="C134" s="186" t="str">
        <f>'Расходы '!C162</f>
        <v>0810</v>
      </c>
      <c r="D134" s="226" t="str">
        <f>'Расходы '!D162</f>
        <v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v>
      </c>
      <c r="E134" s="221" t="s">
        <v>568</v>
      </c>
      <c r="F134" s="210" t="s">
        <v>599</v>
      </c>
      <c r="G134" s="204">
        <f t="shared" si="12"/>
        <v>1979968</v>
      </c>
      <c r="H134" s="204">
        <f>'Расходы '!E162</f>
        <v>1979968</v>
      </c>
      <c r="I134" s="204">
        <f>'Расходы '!K162</f>
        <v>0</v>
      </c>
      <c r="J134" s="204">
        <f>'Расходы '!L162</f>
        <v>0</v>
      </c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</row>
    <row r="135" spans="1:37" s="1" customFormat="1" ht="38.25">
      <c r="A135" s="160">
        <f>'Расходы '!A163</f>
        <v>1025062</v>
      </c>
      <c r="B135" s="160" t="str">
        <f>'Расходы '!B163</f>
        <v>5062</v>
      </c>
      <c r="C135" s="160">
        <f>'Расходы '!C163</f>
        <v>0</v>
      </c>
      <c r="D135" s="96">
        <f>'Расходы '!D163</f>
        <v>0</v>
      </c>
      <c r="E135" s="221" t="s">
        <v>568</v>
      </c>
      <c r="F135" s="210" t="s">
        <v>599</v>
      </c>
      <c r="G135" s="204">
        <f t="shared" si="12"/>
        <v>129600</v>
      </c>
      <c r="H135" s="204">
        <f>'Расходы '!E163</f>
        <v>129600</v>
      </c>
      <c r="I135" s="204">
        <f>'Расходы '!K163</f>
        <v>0</v>
      </c>
      <c r="J135" s="204">
        <f>'Расходы '!L163</f>
        <v>0</v>
      </c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</row>
    <row r="136" spans="1:37" s="1" customFormat="1" ht="38.25">
      <c r="A136" s="160" t="str">
        <f>'Расходы '!A168</f>
        <v>3719150</v>
      </c>
      <c r="B136" s="160" t="str">
        <f>'Расходы '!B168</f>
        <v>9150</v>
      </c>
      <c r="C136" s="160" t="str">
        <f>'Расходы '!C168</f>
        <v>0180</v>
      </c>
      <c r="D136" s="96" t="str">
        <f>'Расходы '!D168</f>
        <v>Інші дотації з місцевого бюджету</v>
      </c>
      <c r="E136" s="221" t="s">
        <v>568</v>
      </c>
      <c r="F136" s="210" t="s">
        <v>599</v>
      </c>
      <c r="G136" s="204">
        <f t="shared" si="12"/>
        <v>21124900</v>
      </c>
      <c r="H136" s="204">
        <f>'Расходы '!E168</f>
        <v>21124900</v>
      </c>
      <c r="I136" s="204">
        <f>'Расходы '!K168</f>
        <v>0</v>
      </c>
      <c r="J136" s="204">
        <f>'Расходы '!L168</f>
        <v>0</v>
      </c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</row>
    <row r="137" spans="1:37" s="1" customFormat="1" ht="42.75" customHeight="1">
      <c r="A137" s="160">
        <v>3719770</v>
      </c>
      <c r="B137" s="160">
        <v>9770</v>
      </c>
      <c r="C137" s="160" t="str">
        <f>'Расходы '!C169</f>
        <v>0180</v>
      </c>
      <c r="D137" s="96" t="s">
        <v>115</v>
      </c>
      <c r="E137" s="221" t="s">
        <v>568</v>
      </c>
      <c r="F137" s="210" t="s">
        <v>599</v>
      </c>
      <c r="G137" s="204">
        <f>H137+I137</f>
        <v>18531</v>
      </c>
      <c r="H137" s="204">
        <f>'Расходы '!E170</f>
        <v>18531</v>
      </c>
      <c r="I137" s="204">
        <f>'Расходы '!K170</f>
        <v>0</v>
      </c>
      <c r="J137" s="204">
        <f>'Расходы '!L170</f>
        <v>0</v>
      </c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</row>
    <row r="138" spans="1:37" s="190" customFormat="1" ht="38.25">
      <c r="A138" s="192" t="str">
        <f>'Расходы '!A170</f>
        <v>3719770</v>
      </c>
      <c r="B138" s="192">
        <f>'Расходы '!B170</f>
        <v>9770</v>
      </c>
      <c r="C138" s="192" t="str">
        <f>'Расходы '!C170</f>
        <v>0180</v>
      </c>
      <c r="D138" s="193" t="str">
        <f>'Расходы '!D170</f>
        <v>Інші субвенції з місцевого бюджету</v>
      </c>
      <c r="E138" s="188" t="s">
        <v>538</v>
      </c>
      <c r="F138" s="210" t="s">
        <v>535</v>
      </c>
      <c r="G138" s="204">
        <f t="shared" si="12"/>
        <v>0</v>
      </c>
      <c r="H138" s="204"/>
      <c r="I138" s="204">
        <f>'Расходы '!K170</f>
        <v>0</v>
      </c>
      <c r="J138" s="204">
        <f>'Расходы '!L170</f>
        <v>0</v>
      </c>
      <c r="K138" s="189"/>
      <c r="L138" s="189"/>
      <c r="M138" s="189"/>
      <c r="N138" s="189"/>
      <c r="O138" s="189"/>
      <c r="P138" s="189"/>
      <c r="Q138" s="189"/>
      <c r="R138" s="189"/>
      <c r="S138" s="189"/>
      <c r="T138" s="189"/>
      <c r="U138" s="189"/>
      <c r="V138" s="189"/>
      <c r="W138" s="189"/>
      <c r="X138" s="189"/>
      <c r="Y138" s="189"/>
      <c r="Z138" s="189"/>
      <c r="AA138" s="189"/>
      <c r="AB138" s="189"/>
      <c r="AC138" s="189"/>
      <c r="AD138" s="189"/>
      <c r="AE138" s="189"/>
      <c r="AF138" s="189"/>
      <c r="AG138" s="189"/>
      <c r="AH138" s="189"/>
      <c r="AI138" s="189"/>
      <c r="AJ138" s="189"/>
      <c r="AK138" s="189"/>
    </row>
    <row r="139" spans="1:37" s="1" customFormat="1" ht="48.75" customHeight="1">
      <c r="A139" s="160" t="str">
        <f>'Расходы '!A171</f>
        <v>3719800</v>
      </c>
      <c r="B139" s="160">
        <f>'Расходы '!B171</f>
        <v>9800</v>
      </c>
      <c r="C139" s="160" t="str">
        <f>'Расходы '!C171</f>
        <v>0180</v>
      </c>
      <c r="D139" s="96" t="str">
        <f>'Расходы '!D171</f>
        <v>Субвенція з місцевого бюджету державному бюджету на виконання програм соціально-економічного розвитку територій</v>
      </c>
      <c r="E139" s="221" t="s">
        <v>568</v>
      </c>
      <c r="F139" s="210" t="s">
        <v>599</v>
      </c>
      <c r="G139" s="206">
        <f t="shared" ref="G139:G146" si="15">SUM(H139:I139)</f>
        <v>24010000</v>
      </c>
      <c r="H139" s="206">
        <f>'Расходы '!E171</f>
        <v>24010000</v>
      </c>
      <c r="I139" s="204">
        <f>'Расходы '!K171</f>
        <v>0</v>
      </c>
      <c r="J139" s="204">
        <f>'Расходы '!L171</f>
        <v>0</v>
      </c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</row>
    <row r="140" spans="1:37" s="1" customFormat="1" ht="48.75" hidden="1" customHeight="1">
      <c r="A140" s="160">
        <f>'Расходы '!A175</f>
        <v>5013090</v>
      </c>
      <c r="B140" s="160" t="str">
        <f>'Расходы '!B175</f>
        <v>3090</v>
      </c>
      <c r="C140" s="160" t="str">
        <f>'Расходы '!C175</f>
        <v>1030</v>
      </c>
      <c r="D140" s="93" t="str">
        <f>'Расходы '!D175</f>
        <v>Видатки на поховання учасників бойових дій та осіб з інвалідністю внаслідок війни</v>
      </c>
      <c r="E140" s="191" t="s">
        <v>514</v>
      </c>
      <c r="F140" s="210"/>
      <c r="G140" s="204">
        <f t="shared" si="15"/>
        <v>0</v>
      </c>
      <c r="H140" s="204">
        <f>'Расходы '!E175</f>
        <v>0</v>
      </c>
      <c r="I140" s="203">
        <f>'Расходы '!K175</f>
        <v>0</v>
      </c>
      <c r="J140" s="203">
        <f>'Расходы '!L175</f>
        <v>0</v>
      </c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</row>
    <row r="141" spans="1:37" s="1" customFormat="1" ht="48" hidden="1" customHeight="1">
      <c r="A141" s="160">
        <f>'Расходы '!A176</f>
        <v>5013230</v>
      </c>
      <c r="B141" s="160">
        <f>'Расходы '!B176</f>
        <v>3230</v>
      </c>
      <c r="C141" s="160" t="str">
        <f>'Расходы '!C176</f>
        <v>1070</v>
      </c>
      <c r="D141" s="93" t="str">
        <f>'Расходы '!D176</f>
        <v>Видатки, пов'язані з наданням підтримки внутрішньо переміщеним та/або евакуйованим особам у зв'язку із введенням воєнного стану</v>
      </c>
      <c r="E141" s="188" t="s">
        <v>515</v>
      </c>
      <c r="F141" s="210" t="s">
        <v>516</v>
      </c>
      <c r="G141" s="204">
        <f t="shared" si="15"/>
        <v>0</v>
      </c>
      <c r="H141" s="204">
        <f>'Расходы '!E176</f>
        <v>0</v>
      </c>
      <c r="I141" s="203">
        <f>'Расходы '!K176</f>
        <v>0</v>
      </c>
      <c r="J141" s="203">
        <f>'Расходы '!L176</f>
        <v>0</v>
      </c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</row>
    <row r="142" spans="1:37" s="1" customFormat="1" ht="48" hidden="1" customHeight="1">
      <c r="A142" s="160">
        <f>'Расходы '!A177</f>
        <v>5013242</v>
      </c>
      <c r="B142" s="160">
        <f>'Расходы '!B177</f>
        <v>3242</v>
      </c>
      <c r="C142" s="160" t="str">
        <f>'Расходы '!C177</f>
        <v>1090</v>
      </c>
      <c r="D142" s="93" t="str">
        <f>'Расходы '!D177</f>
        <v>Інші заходи у сфері соціального захисту і соціального забезпеченняІнші заходи у сфері соціального захисту і соціального забезпечення</v>
      </c>
      <c r="E142" s="220" t="s">
        <v>558</v>
      </c>
      <c r="F142" s="220" t="s">
        <v>559</v>
      </c>
      <c r="G142" s="204">
        <f t="shared" si="15"/>
        <v>0</v>
      </c>
      <c r="H142" s="204">
        <f>'Расходы '!E177</f>
        <v>0</v>
      </c>
      <c r="I142" s="203">
        <f>'Расходы '!K177</f>
        <v>0</v>
      </c>
      <c r="J142" s="203">
        <f>'Расходы '!L177</f>
        <v>0</v>
      </c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</row>
    <row r="143" spans="1:37" s="1" customFormat="1" ht="46.5" hidden="1" customHeight="1">
      <c r="A143" s="160">
        <f>'Расходы '!A178</f>
        <v>5016030</v>
      </c>
      <c r="B143" s="160">
        <f>'Расходы '!B178</f>
        <v>6030</v>
      </c>
      <c r="C143" s="160" t="str">
        <f>'Расходы '!C178</f>
        <v>0620</v>
      </c>
      <c r="D143" s="93" t="str">
        <f>'Расходы '!D178</f>
        <v>Організація благоустрою населених пунктів</v>
      </c>
      <c r="E143" s="191" t="s">
        <v>514</v>
      </c>
      <c r="F143" s="210"/>
      <c r="G143" s="204">
        <f t="shared" si="15"/>
        <v>0</v>
      </c>
      <c r="H143" s="204">
        <f>'Расходы '!E178</f>
        <v>0</v>
      </c>
      <c r="I143" s="203">
        <f>'Расходы '!K178</f>
        <v>0</v>
      </c>
      <c r="J143" s="203">
        <f>'Расходы '!L178</f>
        <v>0</v>
      </c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</row>
    <row r="144" spans="1:37" s="1" customFormat="1" ht="48" hidden="1" customHeight="1">
      <c r="A144" s="160">
        <f>'Расходы '!A179</f>
        <v>5018110</v>
      </c>
      <c r="B144" s="160">
        <f>'Расходы '!B179</f>
        <v>8110</v>
      </c>
      <c r="C144" s="160" t="str">
        <f>'Расходы '!C179</f>
        <v>0320</v>
      </c>
      <c r="D144" s="93" t="str">
        <f>'Расходы '!D179</f>
        <v>Заходи із запобігання та ліквідації надзвичайних ситуацій та наслідків стихійного лиха</v>
      </c>
      <c r="E144" s="188" t="s">
        <v>515</v>
      </c>
      <c r="F144" s="210" t="s">
        <v>516</v>
      </c>
      <c r="G144" s="204">
        <f t="shared" si="15"/>
        <v>0</v>
      </c>
      <c r="H144" s="204">
        <f>'Расходы '!E179</f>
        <v>0</v>
      </c>
      <c r="I144" s="203">
        <f>'Расходы '!K179</f>
        <v>0</v>
      </c>
      <c r="J144" s="203">
        <f>'Расходы '!L179</f>
        <v>0</v>
      </c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</row>
    <row r="145" spans="1:37" s="1" customFormat="1" ht="48.75" hidden="1" customHeight="1">
      <c r="A145" s="160">
        <f>'Расходы '!A180</f>
        <v>5018220</v>
      </c>
      <c r="B145" s="160">
        <f>'Расходы '!B180</f>
        <v>8220</v>
      </c>
      <c r="C145" s="160" t="str">
        <f>'Расходы '!C180</f>
        <v>0380</v>
      </c>
      <c r="D145" s="93" t="str">
        <f>'Расходы '!D180</f>
        <v xml:space="preserve">Заходи та роботи з мобілізаційної підготовки місцевого значення
</v>
      </c>
      <c r="E145" s="188" t="s">
        <v>515</v>
      </c>
      <c r="F145" s="210" t="s">
        <v>516</v>
      </c>
      <c r="G145" s="204">
        <f t="shared" si="15"/>
        <v>0</v>
      </c>
      <c r="H145" s="204">
        <f>'Расходы '!E180</f>
        <v>0</v>
      </c>
      <c r="I145" s="203">
        <f>'Расходы '!K180</f>
        <v>0</v>
      </c>
      <c r="J145" s="203">
        <f>'Расходы '!L180</f>
        <v>0</v>
      </c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</row>
    <row r="146" spans="1:37" s="1" customFormat="1" ht="59.25" hidden="1" customHeight="1">
      <c r="A146" s="160">
        <f>'Расходы '!A181</f>
        <v>5018745</v>
      </c>
      <c r="B146" s="160">
        <f>'Расходы '!B181</f>
        <v>8745</v>
      </c>
      <c r="C146" s="160" t="str">
        <f>'Расходы '!C181</f>
        <v>0640</v>
      </c>
      <c r="D146" s="93" t="str">
        <f>'Расходы '!D181</f>
        <v>Заходи із запобігання та ліквідації наслідків надзвичайної ситуації в системах забезпечення населення питною водою за рахунок коштів резервного фонду місцевого бюджету</v>
      </c>
      <c r="E146" s="188" t="s">
        <v>514</v>
      </c>
      <c r="F146" s="210"/>
      <c r="G146" s="204">
        <f t="shared" si="15"/>
        <v>0</v>
      </c>
      <c r="H146" s="204">
        <f>'Расходы '!E181</f>
        <v>0</v>
      </c>
      <c r="I146" s="203">
        <f>'Расходы '!K181</f>
        <v>0</v>
      </c>
      <c r="J146" s="203">
        <f>'Расходы '!L181</f>
        <v>0</v>
      </c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</row>
    <row r="147" spans="1:37" s="27" customFormat="1" ht="18.75" customHeight="1">
      <c r="A147" s="5" t="s">
        <v>118</v>
      </c>
      <c r="B147" s="5" t="s">
        <v>118</v>
      </c>
      <c r="C147" s="5" t="s">
        <v>118</v>
      </c>
      <c r="D147" s="173" t="s">
        <v>449</v>
      </c>
      <c r="E147" s="210" t="s">
        <v>118</v>
      </c>
      <c r="F147" s="202" t="s">
        <v>118</v>
      </c>
      <c r="G147" s="247">
        <f>SUM(G20:G146)</f>
        <v>316645497</v>
      </c>
      <c r="H147" s="247">
        <f>SUM(H20:H146)</f>
        <v>316645497</v>
      </c>
      <c r="I147" s="207">
        <f>SUM(I20:I146)</f>
        <v>0</v>
      </c>
      <c r="J147" s="207">
        <f>SUM(J20:J146)</f>
        <v>0</v>
      </c>
    </row>
    <row r="148" spans="1:37" ht="12.75" customHeight="1">
      <c r="C148" s="27"/>
      <c r="D148" s="32"/>
      <c r="E148" s="32"/>
      <c r="F148" s="27"/>
      <c r="G148" s="27"/>
      <c r="H148" s="27"/>
      <c r="I148" s="27"/>
    </row>
    <row r="149" spans="1:37" ht="15" hidden="1" customHeight="1">
      <c r="A149" s="3" t="s">
        <v>122</v>
      </c>
      <c r="E149" s="2"/>
      <c r="F149" s="1" t="s">
        <v>123</v>
      </c>
      <c r="G149" s="3"/>
      <c r="H149" s="27"/>
      <c r="I149" s="27"/>
    </row>
    <row r="150" spans="1:37" hidden="1">
      <c r="A150" s="34" t="s">
        <v>124</v>
      </c>
      <c r="C150" s="27"/>
      <c r="D150" s="32"/>
      <c r="E150" s="32"/>
      <c r="F150" s="34" t="s">
        <v>125</v>
      </c>
      <c r="G150" s="27"/>
      <c r="H150" s="27"/>
      <c r="I150" s="27"/>
    </row>
    <row r="151" spans="1:37" ht="134.25" hidden="1" customHeight="1">
      <c r="C151" s="27"/>
      <c r="D151" s="33" t="s">
        <v>122</v>
      </c>
      <c r="E151" s="33"/>
      <c r="H151" s="3" t="s">
        <v>149</v>
      </c>
      <c r="I151" s="27"/>
    </row>
    <row r="152" spans="1:37" s="2" customFormat="1" ht="15.75" hidden="1" customHeight="1">
      <c r="G152" s="121"/>
      <c r="H152" s="1"/>
      <c r="I152" s="27"/>
      <c r="J152" s="1"/>
    </row>
    <row r="153" spans="1:37" s="2" customFormat="1" ht="88.5" hidden="1" customHeight="1">
      <c r="C153" s="1"/>
      <c r="D153" s="33" t="s">
        <v>120</v>
      </c>
      <c r="E153" s="33"/>
      <c r="F153" s="1"/>
      <c r="G153" s="1"/>
      <c r="H153" s="1" t="s">
        <v>121</v>
      </c>
      <c r="I153" s="1"/>
      <c r="J153" s="1"/>
    </row>
    <row r="154" spans="1:37" s="1" customFormat="1" hidden="1">
      <c r="C154" s="27"/>
      <c r="D154" s="35" t="s">
        <v>150</v>
      </c>
      <c r="E154" s="35"/>
      <c r="F154" s="27"/>
      <c r="G154" s="34" t="s">
        <v>151</v>
      </c>
      <c r="H154" s="27"/>
      <c r="I154" s="27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</row>
    <row r="155" spans="1:37" s="1" customFormat="1" hidden="1">
      <c r="C155" s="358" t="s">
        <v>128</v>
      </c>
      <c r="D155" s="358"/>
      <c r="E155" s="27"/>
      <c r="F155" s="27"/>
      <c r="G155" s="36" t="s">
        <v>127</v>
      </c>
      <c r="H155" s="27"/>
      <c r="I155" s="27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</row>
    <row r="156" spans="1:37" s="1" customFormat="1" hidden="1">
      <c r="C156" s="27"/>
      <c r="D156" s="32"/>
      <c r="E156" s="32"/>
      <c r="F156" s="27"/>
      <c r="G156" s="27"/>
      <c r="H156" s="27"/>
      <c r="I156" s="27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</row>
    <row r="157" spans="1:37" s="1" customFormat="1" hidden="1">
      <c r="C157" s="27"/>
      <c r="D157" s="32"/>
      <c r="E157" s="32"/>
      <c r="F157" s="27"/>
      <c r="G157" s="27"/>
      <c r="H157" s="27"/>
      <c r="I157" s="27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</row>
    <row r="158" spans="1:37" s="1" customFormat="1" hidden="1">
      <c r="C158" s="27"/>
      <c r="D158" s="32"/>
      <c r="E158" s="32"/>
      <c r="F158" s="27"/>
      <c r="G158" s="27"/>
      <c r="H158" s="27"/>
      <c r="I158" s="27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</row>
    <row r="159" spans="1:37" s="1" customFormat="1" hidden="1">
      <c r="C159" s="27"/>
      <c r="D159" s="32"/>
      <c r="E159" s="32"/>
      <c r="F159" s="27"/>
      <c r="G159" s="27"/>
      <c r="H159" s="27"/>
      <c r="I159" s="27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</row>
    <row r="160" spans="1:37" s="1" customFormat="1" hidden="1">
      <c r="C160" s="27"/>
      <c r="D160" s="32"/>
      <c r="E160" s="32"/>
      <c r="F160" s="27"/>
      <c r="G160" s="27"/>
      <c r="H160" s="27"/>
      <c r="I160" s="27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</row>
    <row r="161" spans="1:37" s="1" customFormat="1" hidden="1">
      <c r="C161" s="27"/>
      <c r="D161" s="32"/>
      <c r="E161" s="32"/>
      <c r="F161" s="27"/>
      <c r="G161" s="27"/>
      <c r="H161" s="27"/>
      <c r="I161" s="27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</row>
    <row r="162" spans="1:37" s="1" customFormat="1" hidden="1">
      <c r="C162" s="27"/>
      <c r="D162" s="32"/>
      <c r="E162" s="32"/>
      <c r="F162" s="27"/>
      <c r="G162" s="27"/>
      <c r="H162" s="27"/>
      <c r="I162" s="27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</row>
    <row r="163" spans="1:37" s="1" customFormat="1" hidden="1">
      <c r="C163" s="27"/>
      <c r="D163" s="32"/>
      <c r="E163" s="32"/>
      <c r="F163" s="27"/>
      <c r="G163" s="27"/>
      <c r="H163" s="27"/>
      <c r="I163" s="27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</row>
    <row r="164" spans="1:37" s="1" customFormat="1" hidden="1">
      <c r="C164" s="27"/>
      <c r="D164" s="32"/>
      <c r="E164" s="32"/>
      <c r="F164" s="27"/>
      <c r="G164" s="27"/>
      <c r="H164" s="27"/>
      <c r="I164" s="27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</row>
    <row r="165" spans="1:37" s="1" customFormat="1">
      <c r="A165" s="3" t="s">
        <v>517</v>
      </c>
      <c r="C165" s="27"/>
      <c r="D165" s="32"/>
      <c r="E165" s="32"/>
      <c r="F165" s="27" t="s">
        <v>127</v>
      </c>
      <c r="G165" s="27"/>
      <c r="H165" s="27"/>
      <c r="I165" s="27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</row>
    <row r="166" spans="1:37" s="1" customFormat="1">
      <c r="C166" s="27"/>
      <c r="D166" s="32"/>
      <c r="E166" s="32"/>
      <c r="F166" s="27"/>
      <c r="G166" s="27"/>
      <c r="H166" s="27"/>
      <c r="I166" s="27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</row>
    <row r="167" spans="1:37" s="1" customFormat="1">
      <c r="C167" s="27"/>
      <c r="D167" s="32"/>
      <c r="E167" s="32" t="s">
        <v>574</v>
      </c>
      <c r="F167" s="27"/>
      <c r="G167" s="228">
        <f>236558657+278532-287477</f>
        <v>236549712</v>
      </c>
      <c r="H167" s="27"/>
      <c r="I167" s="27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</row>
    <row r="168" spans="1:37" s="1" customFormat="1">
      <c r="C168" s="27"/>
      <c r="D168" s="32"/>
      <c r="E168" s="32" t="s">
        <v>575</v>
      </c>
      <c r="F168" s="27"/>
      <c r="G168" s="228">
        <v>11284512</v>
      </c>
      <c r="H168" s="27"/>
      <c r="I168" s="27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</row>
    <row r="169" spans="1:37" s="1" customFormat="1">
      <c r="C169" s="27"/>
      <c r="D169" s="32"/>
      <c r="E169" s="32" t="s">
        <v>576</v>
      </c>
      <c r="F169" s="27"/>
      <c r="G169" s="228">
        <v>1391860</v>
      </c>
      <c r="H169" s="27"/>
      <c r="I169" s="27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</row>
    <row r="170" spans="1:37" s="1" customFormat="1">
      <c r="C170" s="27"/>
      <c r="D170" s="32"/>
      <c r="E170" s="32" t="s">
        <v>586</v>
      </c>
      <c r="F170" s="27"/>
      <c r="G170" s="228"/>
      <c r="H170" s="27"/>
      <c r="I170" s="27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</row>
    <row r="171" spans="1:37" s="1" customFormat="1">
      <c r="C171" s="27"/>
      <c r="D171" s="32"/>
      <c r="E171" s="32" t="s">
        <v>587</v>
      </c>
      <c r="F171" s="27"/>
      <c r="G171" s="228"/>
      <c r="H171" s="27"/>
      <c r="I171" s="27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</row>
    <row r="172" spans="1:37" s="1" customFormat="1">
      <c r="C172" s="27"/>
      <c r="D172" s="32"/>
      <c r="E172" s="32"/>
      <c r="F172" s="27"/>
      <c r="G172" s="228">
        <f>SUM(G167:G169)</f>
        <v>249226084</v>
      </c>
      <c r="H172" s="27"/>
      <c r="I172" s="27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</row>
    <row r="173" spans="1:37" s="1" customFormat="1">
      <c r="C173" s="27"/>
      <c r="D173" s="32"/>
      <c r="E173" s="32"/>
      <c r="F173" s="27"/>
      <c r="G173" s="27"/>
      <c r="H173" s="27"/>
      <c r="I173" s="27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</row>
    <row r="174" spans="1:37" s="1" customFormat="1">
      <c r="C174" s="27"/>
      <c r="D174" s="32"/>
      <c r="E174" s="32"/>
      <c r="F174" s="229" t="b">
        <f>G174=0</f>
        <v>0</v>
      </c>
      <c r="G174" s="230">
        <f>G172-G147</f>
        <v>-67419413</v>
      </c>
      <c r="H174" s="27"/>
      <c r="I174" s="27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</row>
    <row r="175" spans="1:37" s="1" customFormat="1">
      <c r="C175" s="27"/>
      <c r="D175" s="32"/>
      <c r="E175" s="32"/>
      <c r="F175" s="27"/>
      <c r="G175" s="27"/>
      <c r="H175" s="27"/>
      <c r="I175" s="27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</row>
    <row r="176" spans="1:37" s="1" customFormat="1">
      <c r="C176" s="27"/>
      <c r="D176" s="32"/>
      <c r="E176" s="32"/>
      <c r="F176" s="27"/>
      <c r="G176" s="27"/>
      <c r="H176" s="27"/>
      <c r="I176" s="27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</row>
    <row r="177" spans="3:37" s="1" customFormat="1">
      <c r="C177" s="27"/>
      <c r="D177" s="32"/>
      <c r="E177" s="32"/>
      <c r="F177" s="27"/>
      <c r="G177" s="27"/>
      <c r="H177" s="215">
        <f>H147-'Расходы '!E182</f>
        <v>-186383603</v>
      </c>
      <c r="I177" s="194">
        <f>I147-'Расходы '!K182</f>
        <v>-157000</v>
      </c>
      <c r="J177" s="142">
        <f>J147-'Расходы '!L182</f>
        <v>0</v>
      </c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</row>
    <row r="178" spans="3:37" s="1" customFormat="1">
      <c r="C178" s="27"/>
      <c r="D178" s="32"/>
      <c r="E178" s="32"/>
      <c r="F178" s="27"/>
      <c r="G178" s="27"/>
      <c r="H178" s="37"/>
      <c r="I178" s="37">
        <f>'Расходы '!K23+'Расходы '!K142+'Расходы '!K147</f>
        <v>0</v>
      </c>
      <c r="J178" s="37">
        <f>'Расходы '!L23+'Расходы '!L142+'Расходы '!L147</f>
        <v>0</v>
      </c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</row>
    <row r="179" spans="3:37" s="1" customFormat="1">
      <c r="C179" s="27"/>
      <c r="D179" s="32"/>
      <c r="E179" s="32"/>
      <c r="F179" s="27"/>
      <c r="G179" s="27"/>
      <c r="H179" s="215">
        <f>H177+H178</f>
        <v>-186383603</v>
      </c>
      <c r="I179" s="215">
        <f>I177+I178</f>
        <v>-157000</v>
      </c>
      <c r="J179" s="215">
        <f>J177+J178</f>
        <v>0</v>
      </c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</row>
    <row r="180" spans="3:37" s="1" customFormat="1">
      <c r="C180" s="27"/>
      <c r="D180" s="32"/>
      <c r="E180" s="32"/>
      <c r="F180" s="27"/>
      <c r="G180" s="27"/>
      <c r="H180" s="27"/>
      <c r="I180" s="27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</row>
    <row r="181" spans="3:37" s="1" customFormat="1">
      <c r="C181" s="27"/>
      <c r="D181" s="32"/>
      <c r="E181" s="32"/>
      <c r="F181" s="27"/>
      <c r="G181" s="27"/>
      <c r="H181" s="27"/>
      <c r="I181" s="27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</row>
    <row r="182" spans="3:37" s="1" customFormat="1">
      <c r="C182" s="27"/>
      <c r="D182" s="32"/>
      <c r="E182" s="32"/>
      <c r="F182" s="27"/>
      <c r="G182" s="27"/>
      <c r="H182" s="27"/>
      <c r="I182" s="27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</row>
    <row r="183" spans="3:37" s="1" customFormat="1">
      <c r="C183" s="27"/>
      <c r="D183" s="32"/>
      <c r="E183" s="32"/>
      <c r="F183" s="27"/>
      <c r="G183" s="27"/>
      <c r="H183" s="27"/>
      <c r="I183" s="27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</row>
    <row r="184" spans="3:37" s="1" customFormat="1">
      <c r="C184" s="27"/>
      <c r="D184" s="32"/>
      <c r="E184" s="32"/>
      <c r="F184" s="27"/>
      <c r="G184" s="27"/>
      <c r="H184" s="27"/>
      <c r="I184" s="27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</row>
    <row r="185" spans="3:37" s="1" customFormat="1">
      <c r="C185" s="27"/>
      <c r="D185" s="32"/>
      <c r="E185" s="32"/>
      <c r="F185" s="27"/>
      <c r="G185" s="27"/>
      <c r="H185" s="27"/>
      <c r="I185" s="27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</row>
    <row r="186" spans="3:37" s="1" customFormat="1">
      <c r="C186" s="27"/>
      <c r="D186" s="32"/>
      <c r="E186" s="32"/>
      <c r="F186" s="27"/>
      <c r="G186" s="27"/>
      <c r="H186" s="27"/>
      <c r="I186" s="27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</row>
    <row r="187" spans="3:37" s="1" customFormat="1">
      <c r="C187" s="27"/>
      <c r="D187" s="32"/>
      <c r="E187" s="32"/>
      <c r="F187" s="27"/>
      <c r="G187" s="27"/>
      <c r="H187" s="27"/>
      <c r="I187" s="27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</row>
    <row r="188" spans="3:37" s="1" customFormat="1">
      <c r="C188" s="27"/>
      <c r="D188" s="32"/>
      <c r="E188" s="32"/>
      <c r="F188" s="27"/>
      <c r="G188" s="27"/>
      <c r="H188" s="27"/>
      <c r="I188" s="27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</row>
    <row r="189" spans="3:37" s="1" customFormat="1">
      <c r="C189" s="27"/>
      <c r="D189" s="32"/>
      <c r="E189" s="32"/>
      <c r="F189" s="27"/>
      <c r="G189" s="27"/>
      <c r="H189" s="27"/>
      <c r="I189" s="27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</row>
    <row r="190" spans="3:37" s="1" customFormat="1">
      <c r="C190" s="27"/>
      <c r="D190" s="32"/>
      <c r="E190" s="32"/>
      <c r="F190" s="27"/>
      <c r="G190" s="27"/>
      <c r="H190" s="27"/>
      <c r="I190" s="27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</row>
    <row r="191" spans="3:37" s="1" customFormat="1">
      <c r="C191" s="27"/>
      <c r="D191" s="32"/>
      <c r="E191" s="32"/>
      <c r="F191" s="27"/>
      <c r="G191" s="27"/>
      <c r="H191" s="27"/>
      <c r="I191" s="27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</row>
    <row r="192" spans="3:37" s="1" customFormat="1">
      <c r="C192" s="27"/>
      <c r="D192" s="32"/>
      <c r="E192" s="32"/>
      <c r="F192" s="27"/>
      <c r="G192" s="27"/>
      <c r="H192" s="27"/>
      <c r="I192" s="27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</row>
    <row r="193" spans="3:37" s="1" customFormat="1">
      <c r="C193" s="27"/>
      <c r="D193" s="32"/>
      <c r="E193" s="32"/>
      <c r="F193" s="27"/>
      <c r="G193" s="27"/>
      <c r="H193" s="27"/>
      <c r="I193" s="27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</row>
    <row r="194" spans="3:37" s="1" customFormat="1">
      <c r="C194" s="27"/>
      <c r="D194" s="32"/>
      <c r="E194" s="32"/>
      <c r="F194" s="27"/>
      <c r="G194" s="27"/>
      <c r="H194" s="27"/>
      <c r="I194" s="27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</row>
    <row r="195" spans="3:37" s="1" customFormat="1">
      <c r="C195" s="27"/>
      <c r="D195" s="32"/>
      <c r="E195" s="32"/>
      <c r="F195" s="27"/>
      <c r="G195" s="27"/>
      <c r="H195" s="27"/>
      <c r="I195" s="27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</row>
    <row r="196" spans="3:37" s="1" customFormat="1">
      <c r="C196" s="27"/>
      <c r="D196" s="32"/>
      <c r="E196" s="32"/>
      <c r="F196" s="27"/>
      <c r="G196" s="27"/>
      <c r="H196" s="27"/>
      <c r="I196" s="27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</row>
    <row r="197" spans="3:37" s="1" customFormat="1">
      <c r="C197" s="27"/>
      <c r="D197" s="32"/>
      <c r="E197" s="32"/>
      <c r="F197" s="27"/>
      <c r="G197" s="27"/>
      <c r="H197" s="27"/>
      <c r="I197" s="27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</row>
    <row r="198" spans="3:37" s="1" customFormat="1">
      <c r="C198" s="27"/>
      <c r="D198" s="32"/>
      <c r="E198" s="32"/>
      <c r="F198" s="27"/>
      <c r="G198" s="27"/>
      <c r="H198" s="27"/>
      <c r="I198" s="27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</row>
    <row r="199" spans="3:37" s="1" customFormat="1">
      <c r="C199" s="27"/>
      <c r="D199" s="32"/>
      <c r="E199" s="32"/>
      <c r="F199" s="27"/>
      <c r="G199" s="27"/>
      <c r="H199" s="27"/>
      <c r="I199" s="27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</row>
    <row r="200" spans="3:37" s="1" customFormat="1">
      <c r="C200" s="27"/>
      <c r="D200" s="32"/>
      <c r="E200" s="32"/>
      <c r="F200" s="27"/>
      <c r="G200" s="27"/>
      <c r="H200" s="27"/>
      <c r="I200" s="27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</row>
    <row r="201" spans="3:37" s="1" customFormat="1">
      <c r="C201" s="27"/>
      <c r="D201" s="32"/>
      <c r="E201" s="32"/>
      <c r="F201" s="27"/>
      <c r="G201" s="27"/>
      <c r="H201" s="27"/>
      <c r="I201" s="27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</row>
    <row r="202" spans="3:37" s="1" customFormat="1">
      <c r="C202" s="27"/>
      <c r="D202" s="32"/>
      <c r="E202" s="32"/>
      <c r="F202" s="27"/>
      <c r="G202" s="27"/>
      <c r="H202" s="27"/>
      <c r="I202" s="27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</row>
    <row r="203" spans="3:37" s="1" customFormat="1">
      <c r="D203" s="38"/>
      <c r="E203" s="38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</row>
    <row r="204" spans="3:37" s="1" customFormat="1">
      <c r="D204" s="38"/>
      <c r="E204" s="38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</row>
    <row r="205" spans="3:37" s="1" customFormat="1">
      <c r="D205" s="38"/>
      <c r="E205" s="38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</row>
    <row r="206" spans="3:37" s="1" customFormat="1">
      <c r="D206" s="38"/>
      <c r="E206" s="38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</row>
    <row r="207" spans="3:37" s="1" customFormat="1">
      <c r="D207" s="38"/>
      <c r="E207" s="38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</row>
    <row r="208" spans="3:37" s="1" customFormat="1">
      <c r="D208" s="38"/>
      <c r="E208" s="38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</row>
    <row r="209" spans="1:953" s="1" customFormat="1">
      <c r="D209" s="38"/>
      <c r="E209" s="38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</row>
    <row r="210" spans="1:953" s="1" customFormat="1">
      <c r="D210" s="38"/>
      <c r="E210" s="38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</row>
    <row r="211" spans="1:953" s="1" customFormat="1">
      <c r="A211" s="2"/>
      <c r="B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  <c r="IO211" s="2"/>
      <c r="IP211" s="2"/>
      <c r="IQ211" s="2"/>
      <c r="IR211" s="2"/>
      <c r="IS211" s="2"/>
      <c r="IT211" s="2"/>
      <c r="IU211" s="2"/>
      <c r="IV211" s="2"/>
      <c r="IW211" s="2"/>
      <c r="IX211" s="2"/>
      <c r="IY211" s="2"/>
      <c r="IZ211" s="2"/>
      <c r="JA211" s="2"/>
      <c r="JB211" s="2"/>
      <c r="JC211" s="2"/>
      <c r="JD211" s="2"/>
      <c r="JE211" s="2"/>
      <c r="JF211" s="2"/>
      <c r="JG211" s="2"/>
      <c r="JH211" s="2"/>
      <c r="JI211" s="2"/>
      <c r="JJ211" s="2"/>
      <c r="JK211" s="2"/>
      <c r="JL211" s="2"/>
      <c r="JM211" s="2"/>
      <c r="JN211" s="2"/>
      <c r="JO211" s="2"/>
      <c r="JP211" s="2"/>
      <c r="JQ211" s="2"/>
      <c r="JR211" s="2"/>
      <c r="JS211" s="2"/>
      <c r="JT211" s="2"/>
      <c r="JU211" s="2"/>
      <c r="JV211" s="2"/>
      <c r="JW211" s="2"/>
      <c r="JX211" s="2"/>
      <c r="JY211" s="2"/>
      <c r="JZ211" s="2"/>
      <c r="KA211" s="2"/>
      <c r="KB211" s="2"/>
      <c r="KC211" s="2"/>
      <c r="KD211" s="2"/>
      <c r="KE211" s="2"/>
      <c r="KF211" s="2"/>
      <c r="KG211" s="2"/>
      <c r="KH211" s="2"/>
      <c r="KI211" s="2"/>
      <c r="KJ211" s="2"/>
      <c r="KK211" s="2"/>
      <c r="KL211" s="2"/>
      <c r="KM211" s="2"/>
      <c r="KN211" s="2"/>
      <c r="KO211" s="2"/>
      <c r="KP211" s="2"/>
      <c r="KQ211" s="2"/>
      <c r="KR211" s="2"/>
      <c r="KS211" s="2"/>
      <c r="KT211" s="2"/>
      <c r="KU211" s="2"/>
      <c r="KV211" s="2"/>
      <c r="KW211" s="2"/>
      <c r="KX211" s="2"/>
      <c r="KY211" s="2"/>
      <c r="KZ211" s="2"/>
      <c r="LA211" s="2"/>
      <c r="LB211" s="2"/>
      <c r="LC211" s="2"/>
      <c r="LD211" s="2"/>
      <c r="LE211" s="2"/>
      <c r="LF211" s="2"/>
      <c r="LG211" s="2"/>
      <c r="LH211" s="2"/>
      <c r="LI211" s="2"/>
      <c r="LJ211" s="2"/>
      <c r="LK211" s="2"/>
      <c r="LL211" s="2"/>
      <c r="LM211" s="2"/>
      <c r="LN211" s="2"/>
      <c r="LO211" s="2"/>
      <c r="LP211" s="2"/>
      <c r="LQ211" s="2"/>
      <c r="LR211" s="2"/>
      <c r="LS211" s="2"/>
      <c r="LT211" s="2"/>
      <c r="LU211" s="2"/>
      <c r="LV211" s="2"/>
      <c r="LW211" s="2"/>
      <c r="LX211" s="2"/>
      <c r="LY211" s="2"/>
      <c r="LZ211" s="2"/>
      <c r="MA211" s="2"/>
      <c r="MB211" s="2"/>
      <c r="MC211" s="2"/>
      <c r="MD211" s="2"/>
      <c r="ME211" s="2"/>
      <c r="MF211" s="2"/>
      <c r="MG211" s="2"/>
      <c r="MH211" s="2"/>
      <c r="MI211" s="2"/>
      <c r="MJ211" s="2"/>
      <c r="MK211" s="2"/>
      <c r="ML211" s="2"/>
      <c r="MM211" s="2"/>
      <c r="MN211" s="2"/>
      <c r="MO211" s="2"/>
      <c r="MP211" s="2"/>
      <c r="MQ211" s="2"/>
      <c r="MR211" s="2"/>
      <c r="MS211" s="2"/>
      <c r="MT211" s="2"/>
      <c r="MU211" s="2"/>
      <c r="MV211" s="2"/>
      <c r="MW211" s="2"/>
      <c r="MX211" s="2"/>
      <c r="MY211" s="2"/>
      <c r="MZ211" s="2"/>
      <c r="NA211" s="2"/>
      <c r="NB211" s="2"/>
      <c r="NC211" s="2"/>
      <c r="ND211" s="2"/>
      <c r="NE211" s="2"/>
      <c r="NF211" s="2"/>
      <c r="NG211" s="2"/>
      <c r="NH211" s="2"/>
      <c r="NI211" s="2"/>
      <c r="NJ211" s="2"/>
      <c r="NK211" s="2"/>
      <c r="NL211" s="2"/>
      <c r="NM211" s="2"/>
      <c r="NN211" s="2"/>
      <c r="NO211" s="2"/>
      <c r="NP211" s="2"/>
      <c r="NQ211" s="2"/>
      <c r="NR211" s="2"/>
      <c r="NS211" s="2"/>
      <c r="NT211" s="2"/>
      <c r="NU211" s="2"/>
      <c r="NV211" s="2"/>
      <c r="NW211" s="2"/>
      <c r="NX211" s="2"/>
      <c r="NY211" s="2"/>
      <c r="NZ211" s="2"/>
      <c r="OA211" s="2"/>
      <c r="OB211" s="2"/>
      <c r="OC211" s="2"/>
      <c r="OD211" s="2"/>
      <c r="OE211" s="2"/>
      <c r="OF211" s="2"/>
      <c r="OG211" s="2"/>
      <c r="OH211" s="2"/>
      <c r="OI211" s="2"/>
      <c r="OJ211" s="2"/>
      <c r="OK211" s="2"/>
      <c r="OL211" s="2"/>
      <c r="OM211" s="2"/>
      <c r="ON211" s="2"/>
      <c r="OO211" s="2"/>
      <c r="OP211" s="2"/>
      <c r="OQ211" s="2"/>
      <c r="OR211" s="2"/>
      <c r="OS211" s="2"/>
      <c r="OT211" s="2"/>
      <c r="OU211" s="2"/>
      <c r="OV211" s="2"/>
      <c r="OW211" s="2"/>
      <c r="OX211" s="2"/>
      <c r="OY211" s="2"/>
      <c r="OZ211" s="2"/>
      <c r="PA211" s="2"/>
      <c r="PB211" s="2"/>
      <c r="PC211" s="2"/>
      <c r="PD211" s="2"/>
      <c r="PE211" s="2"/>
      <c r="PF211" s="2"/>
      <c r="PG211" s="2"/>
      <c r="PH211" s="2"/>
      <c r="PI211" s="2"/>
      <c r="PJ211" s="2"/>
      <c r="PK211" s="2"/>
      <c r="PL211" s="2"/>
      <c r="PM211" s="2"/>
      <c r="PN211" s="2"/>
      <c r="PO211" s="2"/>
      <c r="PP211" s="2"/>
      <c r="PQ211" s="2"/>
      <c r="PR211" s="2"/>
      <c r="PS211" s="2"/>
      <c r="PT211" s="2"/>
      <c r="PU211" s="2"/>
      <c r="PV211" s="2"/>
      <c r="PW211" s="2"/>
      <c r="PX211" s="2"/>
      <c r="PY211" s="2"/>
      <c r="PZ211" s="2"/>
      <c r="QA211" s="2"/>
      <c r="QB211" s="2"/>
      <c r="QC211" s="2"/>
      <c r="QD211" s="2"/>
      <c r="QE211" s="2"/>
      <c r="QF211" s="2"/>
      <c r="QG211" s="2"/>
      <c r="QH211" s="2"/>
      <c r="QI211" s="2"/>
      <c r="QJ211" s="2"/>
      <c r="QK211" s="2"/>
      <c r="QL211" s="2"/>
      <c r="QM211" s="2"/>
      <c r="QN211" s="2"/>
      <c r="QO211" s="2"/>
      <c r="QP211" s="2"/>
      <c r="QQ211" s="2"/>
      <c r="QR211" s="2"/>
      <c r="QS211" s="2"/>
      <c r="QT211" s="2"/>
      <c r="QU211" s="2"/>
      <c r="QV211" s="2"/>
      <c r="QW211" s="2"/>
      <c r="QX211" s="2"/>
      <c r="QY211" s="2"/>
      <c r="QZ211" s="2"/>
      <c r="RA211" s="2"/>
      <c r="RB211" s="2"/>
      <c r="RC211" s="2"/>
      <c r="RD211" s="2"/>
      <c r="RE211" s="2"/>
      <c r="RF211" s="2"/>
      <c r="RG211" s="2"/>
      <c r="RH211" s="2"/>
      <c r="RI211" s="2"/>
      <c r="RJ211" s="2"/>
      <c r="RK211" s="2"/>
      <c r="RL211" s="2"/>
      <c r="RM211" s="2"/>
      <c r="RN211" s="2"/>
      <c r="RO211" s="2"/>
      <c r="RP211" s="2"/>
      <c r="RQ211" s="2"/>
      <c r="RR211" s="2"/>
      <c r="RS211" s="2"/>
      <c r="RT211" s="2"/>
      <c r="RU211" s="2"/>
      <c r="RV211" s="2"/>
      <c r="RW211" s="2"/>
      <c r="RX211" s="2"/>
      <c r="RY211" s="2"/>
      <c r="RZ211" s="2"/>
      <c r="SA211" s="2"/>
      <c r="SB211" s="2"/>
      <c r="SC211" s="2"/>
      <c r="SD211" s="2"/>
      <c r="SE211" s="2"/>
      <c r="SF211" s="2"/>
      <c r="SG211" s="2"/>
      <c r="SH211" s="2"/>
      <c r="SI211" s="2"/>
      <c r="SJ211" s="2"/>
      <c r="SK211" s="2"/>
      <c r="SL211" s="2"/>
      <c r="SM211" s="2"/>
      <c r="SN211" s="2"/>
      <c r="SO211" s="2"/>
      <c r="SP211" s="2"/>
      <c r="SQ211" s="2"/>
      <c r="SR211" s="2"/>
      <c r="SS211" s="2"/>
      <c r="ST211" s="2"/>
      <c r="SU211" s="2"/>
      <c r="SV211" s="2"/>
      <c r="SW211" s="2"/>
      <c r="SX211" s="2"/>
      <c r="SY211" s="2"/>
      <c r="SZ211" s="2"/>
      <c r="TA211" s="2"/>
      <c r="TB211" s="2"/>
      <c r="TC211" s="2"/>
      <c r="TD211" s="2"/>
      <c r="TE211" s="2"/>
      <c r="TF211" s="2"/>
      <c r="TG211" s="2"/>
      <c r="TH211" s="2"/>
      <c r="TI211" s="2"/>
      <c r="TJ211" s="2"/>
      <c r="TK211" s="2"/>
      <c r="TL211" s="2"/>
      <c r="TM211" s="2"/>
      <c r="TN211" s="2"/>
      <c r="TO211" s="2"/>
      <c r="TP211" s="2"/>
      <c r="TQ211" s="2"/>
      <c r="TR211" s="2"/>
      <c r="TS211" s="2"/>
      <c r="TT211" s="2"/>
      <c r="TU211" s="2"/>
      <c r="TV211" s="2"/>
      <c r="TW211" s="2"/>
      <c r="TX211" s="2"/>
      <c r="TY211" s="2"/>
      <c r="TZ211" s="2"/>
      <c r="UA211" s="2"/>
      <c r="UB211" s="2"/>
      <c r="UC211" s="2"/>
      <c r="UD211" s="2"/>
      <c r="UE211" s="2"/>
      <c r="UF211" s="2"/>
      <c r="UG211" s="2"/>
      <c r="UH211" s="2"/>
      <c r="UI211" s="2"/>
      <c r="UJ211" s="2"/>
      <c r="UK211" s="2"/>
      <c r="UL211" s="2"/>
      <c r="UM211" s="2"/>
      <c r="UN211" s="2"/>
      <c r="UO211" s="2"/>
      <c r="UP211" s="2"/>
      <c r="UQ211" s="2"/>
      <c r="UR211" s="2"/>
      <c r="US211" s="2"/>
      <c r="UT211" s="2"/>
      <c r="UU211" s="2"/>
      <c r="UV211" s="2"/>
      <c r="UW211" s="2"/>
      <c r="UX211" s="2"/>
      <c r="UY211" s="2"/>
      <c r="UZ211" s="2"/>
      <c r="VA211" s="2"/>
      <c r="VB211" s="2"/>
      <c r="VC211" s="2"/>
      <c r="VD211" s="2"/>
      <c r="VE211" s="2"/>
      <c r="VF211" s="2"/>
      <c r="VG211" s="2"/>
      <c r="VH211" s="2"/>
      <c r="VI211" s="2"/>
      <c r="VJ211" s="2"/>
      <c r="VK211" s="2"/>
      <c r="VL211" s="2"/>
      <c r="VM211" s="2"/>
      <c r="VN211" s="2"/>
      <c r="VO211" s="2"/>
      <c r="VP211" s="2"/>
      <c r="VQ211" s="2"/>
      <c r="VR211" s="2"/>
      <c r="VS211" s="2"/>
      <c r="VT211" s="2"/>
      <c r="VU211" s="2"/>
      <c r="VV211" s="2"/>
      <c r="VW211" s="2"/>
      <c r="VX211" s="2"/>
      <c r="VY211" s="2"/>
      <c r="VZ211" s="2"/>
      <c r="WA211" s="2"/>
      <c r="WB211" s="2"/>
      <c r="WC211" s="2"/>
      <c r="WD211" s="2"/>
      <c r="WE211" s="2"/>
      <c r="WF211" s="2"/>
      <c r="WG211" s="2"/>
      <c r="WH211" s="2"/>
      <c r="WI211" s="2"/>
      <c r="WJ211" s="2"/>
      <c r="WK211" s="2"/>
      <c r="WL211" s="2"/>
      <c r="WM211" s="2"/>
      <c r="WN211" s="2"/>
      <c r="WO211" s="2"/>
      <c r="WP211" s="2"/>
      <c r="WQ211" s="2"/>
      <c r="WR211" s="2"/>
      <c r="WS211" s="2"/>
      <c r="WT211" s="2"/>
      <c r="WU211" s="2"/>
      <c r="WV211" s="2"/>
      <c r="WW211" s="2"/>
      <c r="WX211" s="2"/>
      <c r="WY211" s="2"/>
      <c r="WZ211" s="2"/>
      <c r="XA211" s="2"/>
      <c r="XB211" s="2"/>
      <c r="XC211" s="2"/>
      <c r="XD211" s="2"/>
      <c r="XE211" s="2"/>
      <c r="XF211" s="2"/>
      <c r="XG211" s="2"/>
      <c r="XH211" s="2"/>
      <c r="XI211" s="2"/>
      <c r="XJ211" s="2"/>
      <c r="XK211" s="2"/>
      <c r="XL211" s="2"/>
      <c r="XM211" s="2"/>
      <c r="XN211" s="2"/>
      <c r="XO211" s="2"/>
      <c r="XP211" s="2"/>
      <c r="XQ211" s="2"/>
      <c r="XR211" s="2"/>
      <c r="XS211" s="2"/>
      <c r="XT211" s="2"/>
      <c r="XU211" s="2"/>
      <c r="XV211" s="2"/>
      <c r="XW211" s="2"/>
      <c r="XX211" s="2"/>
      <c r="XY211" s="2"/>
      <c r="XZ211" s="2"/>
      <c r="YA211" s="2"/>
      <c r="YB211" s="2"/>
      <c r="YC211" s="2"/>
      <c r="YD211" s="2"/>
      <c r="YE211" s="2"/>
      <c r="YF211" s="2"/>
      <c r="YG211" s="2"/>
      <c r="YH211" s="2"/>
      <c r="YI211" s="2"/>
      <c r="YJ211" s="2"/>
      <c r="YK211" s="2"/>
      <c r="YL211" s="2"/>
      <c r="YM211" s="2"/>
      <c r="YN211" s="2"/>
      <c r="YO211" s="2"/>
      <c r="YP211" s="2"/>
      <c r="YQ211" s="2"/>
      <c r="YR211" s="2"/>
      <c r="YS211" s="2"/>
      <c r="YT211" s="2"/>
      <c r="YU211" s="2"/>
      <c r="YV211" s="2"/>
      <c r="YW211" s="2"/>
      <c r="YX211" s="2"/>
      <c r="YY211" s="2"/>
      <c r="YZ211" s="2"/>
      <c r="ZA211" s="2"/>
      <c r="ZB211" s="2"/>
      <c r="ZC211" s="2"/>
      <c r="ZD211" s="2"/>
      <c r="ZE211" s="2"/>
      <c r="ZF211" s="2"/>
      <c r="ZG211" s="2"/>
      <c r="ZH211" s="2"/>
      <c r="ZI211" s="2"/>
      <c r="ZJ211" s="2"/>
      <c r="ZK211" s="2"/>
      <c r="ZL211" s="2"/>
      <c r="ZM211" s="2"/>
      <c r="ZN211" s="2"/>
      <c r="ZO211" s="2"/>
      <c r="ZP211" s="2"/>
      <c r="ZQ211" s="2"/>
      <c r="ZR211" s="2"/>
      <c r="ZS211" s="2"/>
      <c r="ZT211" s="2"/>
      <c r="ZU211" s="2"/>
      <c r="ZV211" s="2"/>
      <c r="ZW211" s="2"/>
      <c r="ZX211" s="2"/>
      <c r="ZY211" s="2"/>
      <c r="ZZ211" s="2"/>
      <c r="AAA211" s="2"/>
      <c r="AAB211" s="2"/>
      <c r="AAC211" s="2"/>
      <c r="AAD211" s="2"/>
      <c r="AAE211" s="2"/>
      <c r="AAF211" s="2"/>
      <c r="AAG211" s="2"/>
      <c r="AAH211" s="2"/>
      <c r="AAI211" s="2"/>
      <c r="AAJ211" s="2"/>
      <c r="AAK211" s="2"/>
      <c r="AAL211" s="2"/>
      <c r="AAM211" s="2"/>
      <c r="AAN211" s="2"/>
      <c r="AAO211" s="2"/>
      <c r="AAP211" s="2"/>
      <c r="AAQ211" s="2"/>
      <c r="AAR211" s="2"/>
      <c r="AAS211" s="2"/>
      <c r="AAT211" s="2"/>
      <c r="AAU211" s="2"/>
      <c r="AAV211" s="2"/>
      <c r="AAW211" s="2"/>
      <c r="AAX211" s="2"/>
      <c r="AAY211" s="2"/>
      <c r="AAZ211" s="2"/>
      <c r="ABA211" s="2"/>
      <c r="ABB211" s="2"/>
      <c r="ABC211" s="2"/>
      <c r="ABD211" s="2"/>
      <c r="ABE211" s="2"/>
      <c r="ABF211" s="2"/>
      <c r="ABG211" s="2"/>
      <c r="ABH211" s="2"/>
      <c r="ABI211" s="2"/>
      <c r="ABJ211" s="2"/>
      <c r="ABK211" s="2"/>
      <c r="ABL211" s="2"/>
      <c r="ABM211" s="2"/>
      <c r="ABN211" s="2"/>
      <c r="ABO211" s="2"/>
      <c r="ABP211" s="2"/>
      <c r="ABQ211" s="2"/>
      <c r="ABR211" s="2"/>
      <c r="ABS211" s="2"/>
      <c r="ABT211" s="2"/>
      <c r="ABU211" s="2"/>
      <c r="ABV211" s="2"/>
      <c r="ABW211" s="2"/>
      <c r="ABX211" s="2"/>
      <c r="ABY211" s="2"/>
      <c r="ABZ211" s="2"/>
      <c r="ACA211" s="2"/>
      <c r="ACB211" s="2"/>
      <c r="ACC211" s="2"/>
      <c r="ACD211" s="2"/>
      <c r="ACE211" s="2"/>
      <c r="ACF211" s="2"/>
      <c r="ACG211" s="2"/>
      <c r="ACH211" s="2"/>
      <c r="ACI211" s="2"/>
      <c r="ACJ211" s="2"/>
      <c r="ACK211" s="2"/>
      <c r="ACL211" s="2"/>
      <c r="ACM211" s="2"/>
      <c r="ACN211" s="2"/>
      <c r="ACO211" s="2"/>
      <c r="ACP211" s="2"/>
      <c r="ACQ211" s="2"/>
      <c r="ACR211" s="2"/>
      <c r="ACS211" s="2"/>
      <c r="ACT211" s="2"/>
      <c r="ACU211" s="2"/>
      <c r="ACV211" s="2"/>
      <c r="ACW211" s="2"/>
      <c r="ACX211" s="2"/>
      <c r="ACY211" s="2"/>
      <c r="ACZ211" s="2"/>
      <c r="ADA211" s="2"/>
      <c r="ADB211" s="2"/>
      <c r="ADC211" s="2"/>
      <c r="ADD211" s="2"/>
      <c r="ADE211" s="2"/>
      <c r="ADF211" s="2"/>
      <c r="ADG211" s="2"/>
      <c r="ADH211" s="2"/>
      <c r="ADI211" s="2"/>
      <c r="ADJ211" s="2"/>
      <c r="ADK211" s="2"/>
      <c r="ADL211" s="2"/>
      <c r="ADM211" s="2"/>
      <c r="ADN211" s="2"/>
      <c r="ADO211" s="2"/>
      <c r="ADP211" s="2"/>
      <c r="ADQ211" s="2"/>
      <c r="ADR211" s="2"/>
      <c r="ADS211" s="2"/>
      <c r="ADT211" s="2"/>
      <c r="ADU211" s="2"/>
      <c r="ADV211" s="2"/>
      <c r="ADW211" s="2"/>
      <c r="ADX211" s="2"/>
      <c r="ADY211" s="2"/>
      <c r="ADZ211" s="2"/>
      <c r="AEA211" s="2"/>
      <c r="AEB211" s="2"/>
      <c r="AEC211" s="2"/>
      <c r="AED211" s="2"/>
      <c r="AEE211" s="2"/>
      <c r="AEF211" s="2"/>
      <c r="AEG211" s="2"/>
      <c r="AEH211" s="2"/>
      <c r="AEI211" s="2"/>
      <c r="AEJ211" s="2"/>
      <c r="AEK211" s="2"/>
      <c r="AEL211" s="2"/>
      <c r="AEM211" s="2"/>
      <c r="AEN211" s="2"/>
      <c r="AEO211" s="2"/>
      <c r="AEP211" s="2"/>
      <c r="AEQ211" s="2"/>
      <c r="AER211" s="2"/>
      <c r="AES211" s="2"/>
      <c r="AET211" s="2"/>
      <c r="AEU211" s="2"/>
      <c r="AEV211" s="2"/>
      <c r="AEW211" s="2"/>
      <c r="AEX211" s="2"/>
      <c r="AEY211" s="2"/>
      <c r="AEZ211" s="2"/>
      <c r="AFA211" s="2"/>
      <c r="AFB211" s="2"/>
      <c r="AFC211" s="2"/>
      <c r="AFD211" s="2"/>
      <c r="AFE211" s="2"/>
      <c r="AFF211" s="2"/>
      <c r="AFG211" s="2"/>
      <c r="AFH211" s="2"/>
      <c r="AFI211" s="2"/>
      <c r="AFJ211" s="2"/>
      <c r="AFK211" s="2"/>
      <c r="AFL211" s="2"/>
      <c r="AFM211" s="2"/>
      <c r="AFN211" s="2"/>
      <c r="AFO211" s="2"/>
      <c r="AFP211" s="2"/>
      <c r="AFQ211" s="2"/>
      <c r="AFR211" s="2"/>
      <c r="AFS211" s="2"/>
      <c r="AFT211" s="2"/>
      <c r="AFU211" s="2"/>
      <c r="AFV211" s="2"/>
      <c r="AFW211" s="2"/>
      <c r="AFX211" s="2"/>
      <c r="AFY211" s="2"/>
      <c r="AFZ211" s="2"/>
      <c r="AGA211" s="2"/>
      <c r="AGB211" s="2"/>
      <c r="AGC211" s="2"/>
      <c r="AGD211" s="2"/>
      <c r="AGE211" s="2"/>
      <c r="AGF211" s="2"/>
      <c r="AGG211" s="2"/>
      <c r="AGH211" s="2"/>
      <c r="AGI211" s="2"/>
      <c r="AGJ211" s="2"/>
      <c r="AGK211" s="2"/>
      <c r="AGL211" s="2"/>
      <c r="AGM211" s="2"/>
      <c r="AGN211" s="2"/>
      <c r="AGO211" s="2"/>
      <c r="AGP211" s="2"/>
      <c r="AGQ211" s="2"/>
      <c r="AGR211" s="2"/>
      <c r="AGS211" s="2"/>
      <c r="AGT211" s="2"/>
      <c r="AGU211" s="2"/>
      <c r="AGV211" s="2"/>
      <c r="AGW211" s="2"/>
      <c r="AGX211" s="2"/>
      <c r="AGY211" s="2"/>
      <c r="AGZ211" s="2"/>
      <c r="AHA211" s="2"/>
      <c r="AHB211" s="2"/>
      <c r="AHC211" s="2"/>
      <c r="AHD211" s="2"/>
      <c r="AHE211" s="2"/>
      <c r="AHF211" s="2"/>
      <c r="AHG211" s="2"/>
      <c r="AHH211" s="2"/>
      <c r="AHI211" s="2"/>
      <c r="AHJ211" s="2"/>
      <c r="AHK211" s="2"/>
      <c r="AHL211" s="2"/>
      <c r="AHM211" s="2"/>
      <c r="AHN211" s="2"/>
      <c r="AHO211" s="2"/>
      <c r="AHP211" s="2"/>
      <c r="AHQ211" s="2"/>
      <c r="AHR211" s="2"/>
      <c r="AHS211" s="2"/>
      <c r="AHT211" s="2"/>
      <c r="AHU211" s="2"/>
      <c r="AHV211" s="2"/>
      <c r="AHW211" s="2"/>
      <c r="AHX211" s="2"/>
      <c r="AHY211" s="2"/>
      <c r="AHZ211" s="2"/>
      <c r="AIA211" s="2"/>
      <c r="AIB211" s="2"/>
      <c r="AIC211" s="2"/>
      <c r="AID211" s="2"/>
      <c r="AIE211" s="2"/>
      <c r="AIF211" s="2"/>
      <c r="AIG211" s="2"/>
      <c r="AIH211" s="2"/>
      <c r="AII211" s="2"/>
      <c r="AIJ211" s="2"/>
      <c r="AIK211" s="2"/>
      <c r="AIL211" s="2"/>
      <c r="AIM211" s="2"/>
      <c r="AIN211" s="2"/>
      <c r="AIO211" s="2"/>
      <c r="AIP211" s="2"/>
      <c r="AIQ211" s="2"/>
      <c r="AIR211" s="2"/>
      <c r="AIS211" s="2"/>
      <c r="AIT211" s="2"/>
      <c r="AIU211" s="2"/>
      <c r="AIV211" s="2"/>
      <c r="AIW211" s="2"/>
      <c r="AIX211" s="2"/>
      <c r="AIY211" s="2"/>
      <c r="AIZ211" s="2"/>
      <c r="AJA211" s="2"/>
      <c r="AJB211" s="2"/>
      <c r="AJC211" s="2"/>
      <c r="AJD211" s="2"/>
      <c r="AJE211" s="2"/>
      <c r="AJF211" s="2"/>
      <c r="AJG211" s="2"/>
      <c r="AJH211" s="2"/>
      <c r="AJI211" s="2"/>
      <c r="AJJ211" s="2"/>
      <c r="AJK211" s="2"/>
      <c r="AJL211" s="2"/>
      <c r="AJM211" s="2"/>
      <c r="AJN211" s="2"/>
      <c r="AJO211" s="2"/>
      <c r="AJP211" s="2"/>
      <c r="AJQ211" s="2"/>
    </row>
    <row r="212" spans="1:953" s="1" customFormat="1">
      <c r="A212" s="2"/>
      <c r="B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  <c r="IN212" s="2"/>
      <c r="IO212" s="2"/>
      <c r="IP212" s="2"/>
      <c r="IQ212" s="2"/>
      <c r="IR212" s="2"/>
      <c r="IS212" s="2"/>
      <c r="IT212" s="2"/>
      <c r="IU212" s="2"/>
      <c r="IV212" s="2"/>
      <c r="IW212" s="2"/>
      <c r="IX212" s="2"/>
      <c r="IY212" s="2"/>
      <c r="IZ212" s="2"/>
      <c r="JA212" s="2"/>
      <c r="JB212" s="2"/>
      <c r="JC212" s="2"/>
      <c r="JD212" s="2"/>
      <c r="JE212" s="2"/>
      <c r="JF212" s="2"/>
      <c r="JG212" s="2"/>
      <c r="JH212" s="2"/>
      <c r="JI212" s="2"/>
      <c r="JJ212" s="2"/>
      <c r="JK212" s="2"/>
      <c r="JL212" s="2"/>
      <c r="JM212" s="2"/>
      <c r="JN212" s="2"/>
      <c r="JO212" s="2"/>
      <c r="JP212" s="2"/>
      <c r="JQ212" s="2"/>
      <c r="JR212" s="2"/>
      <c r="JS212" s="2"/>
      <c r="JT212" s="2"/>
      <c r="JU212" s="2"/>
      <c r="JV212" s="2"/>
      <c r="JW212" s="2"/>
      <c r="JX212" s="2"/>
      <c r="JY212" s="2"/>
      <c r="JZ212" s="2"/>
      <c r="KA212" s="2"/>
      <c r="KB212" s="2"/>
      <c r="KC212" s="2"/>
      <c r="KD212" s="2"/>
      <c r="KE212" s="2"/>
      <c r="KF212" s="2"/>
      <c r="KG212" s="2"/>
      <c r="KH212" s="2"/>
      <c r="KI212" s="2"/>
      <c r="KJ212" s="2"/>
      <c r="KK212" s="2"/>
      <c r="KL212" s="2"/>
      <c r="KM212" s="2"/>
      <c r="KN212" s="2"/>
      <c r="KO212" s="2"/>
      <c r="KP212" s="2"/>
      <c r="KQ212" s="2"/>
      <c r="KR212" s="2"/>
      <c r="KS212" s="2"/>
      <c r="KT212" s="2"/>
      <c r="KU212" s="2"/>
      <c r="KV212" s="2"/>
      <c r="KW212" s="2"/>
      <c r="KX212" s="2"/>
      <c r="KY212" s="2"/>
      <c r="KZ212" s="2"/>
      <c r="LA212" s="2"/>
      <c r="LB212" s="2"/>
      <c r="LC212" s="2"/>
      <c r="LD212" s="2"/>
      <c r="LE212" s="2"/>
      <c r="LF212" s="2"/>
      <c r="LG212" s="2"/>
      <c r="LH212" s="2"/>
      <c r="LI212" s="2"/>
      <c r="LJ212" s="2"/>
      <c r="LK212" s="2"/>
      <c r="LL212" s="2"/>
      <c r="LM212" s="2"/>
      <c r="LN212" s="2"/>
      <c r="LO212" s="2"/>
      <c r="LP212" s="2"/>
      <c r="LQ212" s="2"/>
      <c r="LR212" s="2"/>
      <c r="LS212" s="2"/>
      <c r="LT212" s="2"/>
      <c r="LU212" s="2"/>
      <c r="LV212" s="2"/>
      <c r="LW212" s="2"/>
      <c r="LX212" s="2"/>
      <c r="LY212" s="2"/>
      <c r="LZ212" s="2"/>
      <c r="MA212" s="2"/>
      <c r="MB212" s="2"/>
      <c r="MC212" s="2"/>
      <c r="MD212" s="2"/>
      <c r="ME212" s="2"/>
      <c r="MF212" s="2"/>
      <c r="MG212" s="2"/>
      <c r="MH212" s="2"/>
      <c r="MI212" s="2"/>
      <c r="MJ212" s="2"/>
      <c r="MK212" s="2"/>
      <c r="ML212" s="2"/>
      <c r="MM212" s="2"/>
      <c r="MN212" s="2"/>
      <c r="MO212" s="2"/>
      <c r="MP212" s="2"/>
      <c r="MQ212" s="2"/>
      <c r="MR212" s="2"/>
      <c r="MS212" s="2"/>
      <c r="MT212" s="2"/>
      <c r="MU212" s="2"/>
      <c r="MV212" s="2"/>
      <c r="MW212" s="2"/>
      <c r="MX212" s="2"/>
      <c r="MY212" s="2"/>
      <c r="MZ212" s="2"/>
      <c r="NA212" s="2"/>
      <c r="NB212" s="2"/>
      <c r="NC212" s="2"/>
      <c r="ND212" s="2"/>
      <c r="NE212" s="2"/>
      <c r="NF212" s="2"/>
      <c r="NG212" s="2"/>
      <c r="NH212" s="2"/>
      <c r="NI212" s="2"/>
      <c r="NJ212" s="2"/>
      <c r="NK212" s="2"/>
      <c r="NL212" s="2"/>
      <c r="NM212" s="2"/>
      <c r="NN212" s="2"/>
      <c r="NO212" s="2"/>
      <c r="NP212" s="2"/>
      <c r="NQ212" s="2"/>
      <c r="NR212" s="2"/>
      <c r="NS212" s="2"/>
      <c r="NT212" s="2"/>
      <c r="NU212" s="2"/>
      <c r="NV212" s="2"/>
      <c r="NW212" s="2"/>
      <c r="NX212" s="2"/>
      <c r="NY212" s="2"/>
      <c r="NZ212" s="2"/>
      <c r="OA212" s="2"/>
      <c r="OB212" s="2"/>
      <c r="OC212" s="2"/>
      <c r="OD212" s="2"/>
      <c r="OE212" s="2"/>
      <c r="OF212" s="2"/>
      <c r="OG212" s="2"/>
      <c r="OH212" s="2"/>
      <c r="OI212" s="2"/>
      <c r="OJ212" s="2"/>
      <c r="OK212" s="2"/>
      <c r="OL212" s="2"/>
      <c r="OM212" s="2"/>
      <c r="ON212" s="2"/>
      <c r="OO212" s="2"/>
      <c r="OP212" s="2"/>
      <c r="OQ212" s="2"/>
      <c r="OR212" s="2"/>
      <c r="OS212" s="2"/>
      <c r="OT212" s="2"/>
      <c r="OU212" s="2"/>
      <c r="OV212" s="2"/>
      <c r="OW212" s="2"/>
      <c r="OX212" s="2"/>
      <c r="OY212" s="2"/>
      <c r="OZ212" s="2"/>
      <c r="PA212" s="2"/>
      <c r="PB212" s="2"/>
      <c r="PC212" s="2"/>
      <c r="PD212" s="2"/>
      <c r="PE212" s="2"/>
      <c r="PF212" s="2"/>
      <c r="PG212" s="2"/>
      <c r="PH212" s="2"/>
      <c r="PI212" s="2"/>
      <c r="PJ212" s="2"/>
      <c r="PK212" s="2"/>
      <c r="PL212" s="2"/>
      <c r="PM212" s="2"/>
      <c r="PN212" s="2"/>
      <c r="PO212" s="2"/>
      <c r="PP212" s="2"/>
      <c r="PQ212" s="2"/>
      <c r="PR212" s="2"/>
      <c r="PS212" s="2"/>
      <c r="PT212" s="2"/>
      <c r="PU212" s="2"/>
      <c r="PV212" s="2"/>
      <c r="PW212" s="2"/>
      <c r="PX212" s="2"/>
      <c r="PY212" s="2"/>
      <c r="PZ212" s="2"/>
      <c r="QA212" s="2"/>
      <c r="QB212" s="2"/>
      <c r="QC212" s="2"/>
      <c r="QD212" s="2"/>
      <c r="QE212" s="2"/>
      <c r="QF212" s="2"/>
      <c r="QG212" s="2"/>
      <c r="QH212" s="2"/>
      <c r="QI212" s="2"/>
      <c r="QJ212" s="2"/>
      <c r="QK212" s="2"/>
      <c r="QL212" s="2"/>
      <c r="QM212" s="2"/>
      <c r="QN212" s="2"/>
      <c r="QO212" s="2"/>
      <c r="QP212" s="2"/>
      <c r="QQ212" s="2"/>
      <c r="QR212" s="2"/>
      <c r="QS212" s="2"/>
      <c r="QT212" s="2"/>
      <c r="QU212" s="2"/>
      <c r="QV212" s="2"/>
      <c r="QW212" s="2"/>
      <c r="QX212" s="2"/>
      <c r="QY212" s="2"/>
      <c r="QZ212" s="2"/>
      <c r="RA212" s="2"/>
      <c r="RB212" s="2"/>
      <c r="RC212" s="2"/>
      <c r="RD212" s="2"/>
      <c r="RE212" s="2"/>
      <c r="RF212" s="2"/>
      <c r="RG212" s="2"/>
      <c r="RH212" s="2"/>
      <c r="RI212" s="2"/>
      <c r="RJ212" s="2"/>
      <c r="RK212" s="2"/>
      <c r="RL212" s="2"/>
      <c r="RM212" s="2"/>
      <c r="RN212" s="2"/>
      <c r="RO212" s="2"/>
      <c r="RP212" s="2"/>
      <c r="RQ212" s="2"/>
      <c r="RR212" s="2"/>
      <c r="RS212" s="2"/>
      <c r="RT212" s="2"/>
      <c r="RU212" s="2"/>
      <c r="RV212" s="2"/>
      <c r="RW212" s="2"/>
      <c r="RX212" s="2"/>
      <c r="RY212" s="2"/>
      <c r="RZ212" s="2"/>
      <c r="SA212" s="2"/>
      <c r="SB212" s="2"/>
      <c r="SC212" s="2"/>
      <c r="SD212" s="2"/>
      <c r="SE212" s="2"/>
      <c r="SF212" s="2"/>
      <c r="SG212" s="2"/>
      <c r="SH212" s="2"/>
      <c r="SI212" s="2"/>
      <c r="SJ212" s="2"/>
      <c r="SK212" s="2"/>
      <c r="SL212" s="2"/>
      <c r="SM212" s="2"/>
      <c r="SN212" s="2"/>
      <c r="SO212" s="2"/>
      <c r="SP212" s="2"/>
      <c r="SQ212" s="2"/>
      <c r="SR212" s="2"/>
      <c r="SS212" s="2"/>
      <c r="ST212" s="2"/>
      <c r="SU212" s="2"/>
      <c r="SV212" s="2"/>
      <c r="SW212" s="2"/>
      <c r="SX212" s="2"/>
      <c r="SY212" s="2"/>
      <c r="SZ212" s="2"/>
      <c r="TA212" s="2"/>
      <c r="TB212" s="2"/>
      <c r="TC212" s="2"/>
      <c r="TD212" s="2"/>
      <c r="TE212" s="2"/>
      <c r="TF212" s="2"/>
      <c r="TG212" s="2"/>
      <c r="TH212" s="2"/>
      <c r="TI212" s="2"/>
      <c r="TJ212" s="2"/>
      <c r="TK212" s="2"/>
      <c r="TL212" s="2"/>
      <c r="TM212" s="2"/>
      <c r="TN212" s="2"/>
      <c r="TO212" s="2"/>
      <c r="TP212" s="2"/>
      <c r="TQ212" s="2"/>
      <c r="TR212" s="2"/>
      <c r="TS212" s="2"/>
      <c r="TT212" s="2"/>
      <c r="TU212" s="2"/>
      <c r="TV212" s="2"/>
      <c r="TW212" s="2"/>
      <c r="TX212" s="2"/>
      <c r="TY212" s="2"/>
      <c r="TZ212" s="2"/>
      <c r="UA212" s="2"/>
      <c r="UB212" s="2"/>
      <c r="UC212" s="2"/>
      <c r="UD212" s="2"/>
      <c r="UE212" s="2"/>
      <c r="UF212" s="2"/>
      <c r="UG212" s="2"/>
      <c r="UH212" s="2"/>
      <c r="UI212" s="2"/>
      <c r="UJ212" s="2"/>
      <c r="UK212" s="2"/>
      <c r="UL212" s="2"/>
      <c r="UM212" s="2"/>
      <c r="UN212" s="2"/>
      <c r="UO212" s="2"/>
      <c r="UP212" s="2"/>
      <c r="UQ212" s="2"/>
      <c r="UR212" s="2"/>
      <c r="US212" s="2"/>
      <c r="UT212" s="2"/>
      <c r="UU212" s="2"/>
      <c r="UV212" s="2"/>
      <c r="UW212" s="2"/>
      <c r="UX212" s="2"/>
      <c r="UY212" s="2"/>
      <c r="UZ212" s="2"/>
      <c r="VA212" s="2"/>
      <c r="VB212" s="2"/>
      <c r="VC212" s="2"/>
      <c r="VD212" s="2"/>
      <c r="VE212" s="2"/>
      <c r="VF212" s="2"/>
      <c r="VG212" s="2"/>
      <c r="VH212" s="2"/>
      <c r="VI212" s="2"/>
      <c r="VJ212" s="2"/>
      <c r="VK212" s="2"/>
      <c r="VL212" s="2"/>
      <c r="VM212" s="2"/>
      <c r="VN212" s="2"/>
      <c r="VO212" s="2"/>
      <c r="VP212" s="2"/>
      <c r="VQ212" s="2"/>
      <c r="VR212" s="2"/>
      <c r="VS212" s="2"/>
      <c r="VT212" s="2"/>
      <c r="VU212" s="2"/>
      <c r="VV212" s="2"/>
      <c r="VW212" s="2"/>
      <c r="VX212" s="2"/>
      <c r="VY212" s="2"/>
      <c r="VZ212" s="2"/>
      <c r="WA212" s="2"/>
      <c r="WB212" s="2"/>
      <c r="WC212" s="2"/>
      <c r="WD212" s="2"/>
      <c r="WE212" s="2"/>
      <c r="WF212" s="2"/>
      <c r="WG212" s="2"/>
      <c r="WH212" s="2"/>
      <c r="WI212" s="2"/>
      <c r="WJ212" s="2"/>
      <c r="WK212" s="2"/>
      <c r="WL212" s="2"/>
      <c r="WM212" s="2"/>
      <c r="WN212" s="2"/>
      <c r="WO212" s="2"/>
      <c r="WP212" s="2"/>
      <c r="WQ212" s="2"/>
      <c r="WR212" s="2"/>
      <c r="WS212" s="2"/>
      <c r="WT212" s="2"/>
      <c r="WU212" s="2"/>
      <c r="WV212" s="2"/>
      <c r="WW212" s="2"/>
      <c r="WX212" s="2"/>
      <c r="WY212" s="2"/>
      <c r="WZ212" s="2"/>
      <c r="XA212" s="2"/>
      <c r="XB212" s="2"/>
      <c r="XC212" s="2"/>
      <c r="XD212" s="2"/>
      <c r="XE212" s="2"/>
      <c r="XF212" s="2"/>
      <c r="XG212" s="2"/>
      <c r="XH212" s="2"/>
      <c r="XI212" s="2"/>
      <c r="XJ212" s="2"/>
      <c r="XK212" s="2"/>
      <c r="XL212" s="2"/>
      <c r="XM212" s="2"/>
      <c r="XN212" s="2"/>
      <c r="XO212" s="2"/>
      <c r="XP212" s="2"/>
      <c r="XQ212" s="2"/>
      <c r="XR212" s="2"/>
      <c r="XS212" s="2"/>
      <c r="XT212" s="2"/>
      <c r="XU212" s="2"/>
      <c r="XV212" s="2"/>
      <c r="XW212" s="2"/>
      <c r="XX212" s="2"/>
      <c r="XY212" s="2"/>
      <c r="XZ212" s="2"/>
      <c r="YA212" s="2"/>
      <c r="YB212" s="2"/>
      <c r="YC212" s="2"/>
      <c r="YD212" s="2"/>
      <c r="YE212" s="2"/>
      <c r="YF212" s="2"/>
      <c r="YG212" s="2"/>
      <c r="YH212" s="2"/>
      <c r="YI212" s="2"/>
      <c r="YJ212" s="2"/>
      <c r="YK212" s="2"/>
      <c r="YL212" s="2"/>
      <c r="YM212" s="2"/>
      <c r="YN212" s="2"/>
      <c r="YO212" s="2"/>
      <c r="YP212" s="2"/>
      <c r="YQ212" s="2"/>
      <c r="YR212" s="2"/>
      <c r="YS212" s="2"/>
      <c r="YT212" s="2"/>
      <c r="YU212" s="2"/>
      <c r="YV212" s="2"/>
      <c r="YW212" s="2"/>
      <c r="YX212" s="2"/>
      <c r="YY212" s="2"/>
      <c r="YZ212" s="2"/>
      <c r="ZA212" s="2"/>
      <c r="ZB212" s="2"/>
      <c r="ZC212" s="2"/>
      <c r="ZD212" s="2"/>
      <c r="ZE212" s="2"/>
      <c r="ZF212" s="2"/>
      <c r="ZG212" s="2"/>
      <c r="ZH212" s="2"/>
      <c r="ZI212" s="2"/>
      <c r="ZJ212" s="2"/>
      <c r="ZK212" s="2"/>
      <c r="ZL212" s="2"/>
      <c r="ZM212" s="2"/>
      <c r="ZN212" s="2"/>
      <c r="ZO212" s="2"/>
      <c r="ZP212" s="2"/>
      <c r="ZQ212" s="2"/>
      <c r="ZR212" s="2"/>
      <c r="ZS212" s="2"/>
      <c r="ZT212" s="2"/>
      <c r="ZU212" s="2"/>
      <c r="ZV212" s="2"/>
      <c r="ZW212" s="2"/>
      <c r="ZX212" s="2"/>
      <c r="ZY212" s="2"/>
      <c r="ZZ212" s="2"/>
      <c r="AAA212" s="2"/>
      <c r="AAB212" s="2"/>
      <c r="AAC212" s="2"/>
      <c r="AAD212" s="2"/>
      <c r="AAE212" s="2"/>
      <c r="AAF212" s="2"/>
      <c r="AAG212" s="2"/>
      <c r="AAH212" s="2"/>
      <c r="AAI212" s="2"/>
      <c r="AAJ212" s="2"/>
      <c r="AAK212" s="2"/>
      <c r="AAL212" s="2"/>
      <c r="AAM212" s="2"/>
      <c r="AAN212" s="2"/>
      <c r="AAO212" s="2"/>
      <c r="AAP212" s="2"/>
      <c r="AAQ212" s="2"/>
      <c r="AAR212" s="2"/>
      <c r="AAS212" s="2"/>
      <c r="AAT212" s="2"/>
      <c r="AAU212" s="2"/>
      <c r="AAV212" s="2"/>
      <c r="AAW212" s="2"/>
      <c r="AAX212" s="2"/>
      <c r="AAY212" s="2"/>
      <c r="AAZ212" s="2"/>
      <c r="ABA212" s="2"/>
      <c r="ABB212" s="2"/>
      <c r="ABC212" s="2"/>
      <c r="ABD212" s="2"/>
      <c r="ABE212" s="2"/>
      <c r="ABF212" s="2"/>
      <c r="ABG212" s="2"/>
      <c r="ABH212" s="2"/>
      <c r="ABI212" s="2"/>
      <c r="ABJ212" s="2"/>
      <c r="ABK212" s="2"/>
      <c r="ABL212" s="2"/>
      <c r="ABM212" s="2"/>
      <c r="ABN212" s="2"/>
      <c r="ABO212" s="2"/>
      <c r="ABP212" s="2"/>
      <c r="ABQ212" s="2"/>
      <c r="ABR212" s="2"/>
      <c r="ABS212" s="2"/>
      <c r="ABT212" s="2"/>
      <c r="ABU212" s="2"/>
      <c r="ABV212" s="2"/>
      <c r="ABW212" s="2"/>
      <c r="ABX212" s="2"/>
      <c r="ABY212" s="2"/>
      <c r="ABZ212" s="2"/>
      <c r="ACA212" s="2"/>
      <c r="ACB212" s="2"/>
      <c r="ACC212" s="2"/>
      <c r="ACD212" s="2"/>
      <c r="ACE212" s="2"/>
      <c r="ACF212" s="2"/>
      <c r="ACG212" s="2"/>
      <c r="ACH212" s="2"/>
      <c r="ACI212" s="2"/>
      <c r="ACJ212" s="2"/>
      <c r="ACK212" s="2"/>
      <c r="ACL212" s="2"/>
      <c r="ACM212" s="2"/>
      <c r="ACN212" s="2"/>
      <c r="ACO212" s="2"/>
      <c r="ACP212" s="2"/>
      <c r="ACQ212" s="2"/>
      <c r="ACR212" s="2"/>
      <c r="ACS212" s="2"/>
      <c r="ACT212" s="2"/>
      <c r="ACU212" s="2"/>
      <c r="ACV212" s="2"/>
      <c r="ACW212" s="2"/>
      <c r="ACX212" s="2"/>
      <c r="ACY212" s="2"/>
      <c r="ACZ212" s="2"/>
      <c r="ADA212" s="2"/>
      <c r="ADB212" s="2"/>
      <c r="ADC212" s="2"/>
      <c r="ADD212" s="2"/>
      <c r="ADE212" s="2"/>
      <c r="ADF212" s="2"/>
      <c r="ADG212" s="2"/>
      <c r="ADH212" s="2"/>
      <c r="ADI212" s="2"/>
      <c r="ADJ212" s="2"/>
      <c r="ADK212" s="2"/>
      <c r="ADL212" s="2"/>
      <c r="ADM212" s="2"/>
      <c r="ADN212" s="2"/>
      <c r="ADO212" s="2"/>
      <c r="ADP212" s="2"/>
      <c r="ADQ212" s="2"/>
      <c r="ADR212" s="2"/>
      <c r="ADS212" s="2"/>
      <c r="ADT212" s="2"/>
      <c r="ADU212" s="2"/>
      <c r="ADV212" s="2"/>
      <c r="ADW212" s="2"/>
      <c r="ADX212" s="2"/>
      <c r="ADY212" s="2"/>
      <c r="ADZ212" s="2"/>
      <c r="AEA212" s="2"/>
      <c r="AEB212" s="2"/>
      <c r="AEC212" s="2"/>
      <c r="AED212" s="2"/>
      <c r="AEE212" s="2"/>
      <c r="AEF212" s="2"/>
      <c r="AEG212" s="2"/>
      <c r="AEH212" s="2"/>
      <c r="AEI212" s="2"/>
      <c r="AEJ212" s="2"/>
      <c r="AEK212" s="2"/>
      <c r="AEL212" s="2"/>
      <c r="AEM212" s="2"/>
      <c r="AEN212" s="2"/>
      <c r="AEO212" s="2"/>
      <c r="AEP212" s="2"/>
      <c r="AEQ212" s="2"/>
      <c r="AER212" s="2"/>
      <c r="AES212" s="2"/>
      <c r="AET212" s="2"/>
      <c r="AEU212" s="2"/>
      <c r="AEV212" s="2"/>
      <c r="AEW212" s="2"/>
      <c r="AEX212" s="2"/>
      <c r="AEY212" s="2"/>
      <c r="AEZ212" s="2"/>
      <c r="AFA212" s="2"/>
      <c r="AFB212" s="2"/>
      <c r="AFC212" s="2"/>
      <c r="AFD212" s="2"/>
      <c r="AFE212" s="2"/>
      <c r="AFF212" s="2"/>
      <c r="AFG212" s="2"/>
      <c r="AFH212" s="2"/>
      <c r="AFI212" s="2"/>
      <c r="AFJ212" s="2"/>
      <c r="AFK212" s="2"/>
      <c r="AFL212" s="2"/>
      <c r="AFM212" s="2"/>
      <c r="AFN212" s="2"/>
      <c r="AFO212" s="2"/>
      <c r="AFP212" s="2"/>
      <c r="AFQ212" s="2"/>
      <c r="AFR212" s="2"/>
      <c r="AFS212" s="2"/>
      <c r="AFT212" s="2"/>
      <c r="AFU212" s="2"/>
      <c r="AFV212" s="2"/>
      <c r="AFW212" s="2"/>
      <c r="AFX212" s="2"/>
      <c r="AFY212" s="2"/>
      <c r="AFZ212" s="2"/>
      <c r="AGA212" s="2"/>
      <c r="AGB212" s="2"/>
      <c r="AGC212" s="2"/>
      <c r="AGD212" s="2"/>
      <c r="AGE212" s="2"/>
      <c r="AGF212" s="2"/>
      <c r="AGG212" s="2"/>
      <c r="AGH212" s="2"/>
      <c r="AGI212" s="2"/>
      <c r="AGJ212" s="2"/>
      <c r="AGK212" s="2"/>
      <c r="AGL212" s="2"/>
      <c r="AGM212" s="2"/>
      <c r="AGN212" s="2"/>
      <c r="AGO212" s="2"/>
      <c r="AGP212" s="2"/>
      <c r="AGQ212" s="2"/>
      <c r="AGR212" s="2"/>
      <c r="AGS212" s="2"/>
      <c r="AGT212" s="2"/>
      <c r="AGU212" s="2"/>
      <c r="AGV212" s="2"/>
      <c r="AGW212" s="2"/>
      <c r="AGX212" s="2"/>
      <c r="AGY212" s="2"/>
      <c r="AGZ212" s="2"/>
      <c r="AHA212" s="2"/>
      <c r="AHB212" s="2"/>
      <c r="AHC212" s="2"/>
      <c r="AHD212" s="2"/>
      <c r="AHE212" s="2"/>
      <c r="AHF212" s="2"/>
      <c r="AHG212" s="2"/>
      <c r="AHH212" s="2"/>
      <c r="AHI212" s="2"/>
      <c r="AHJ212" s="2"/>
      <c r="AHK212" s="2"/>
      <c r="AHL212" s="2"/>
      <c r="AHM212" s="2"/>
      <c r="AHN212" s="2"/>
      <c r="AHO212" s="2"/>
      <c r="AHP212" s="2"/>
      <c r="AHQ212" s="2"/>
      <c r="AHR212" s="2"/>
      <c r="AHS212" s="2"/>
      <c r="AHT212" s="2"/>
      <c r="AHU212" s="2"/>
      <c r="AHV212" s="2"/>
      <c r="AHW212" s="2"/>
      <c r="AHX212" s="2"/>
      <c r="AHY212" s="2"/>
      <c r="AHZ212" s="2"/>
      <c r="AIA212" s="2"/>
      <c r="AIB212" s="2"/>
      <c r="AIC212" s="2"/>
      <c r="AID212" s="2"/>
      <c r="AIE212" s="2"/>
      <c r="AIF212" s="2"/>
      <c r="AIG212" s="2"/>
      <c r="AIH212" s="2"/>
      <c r="AII212" s="2"/>
      <c r="AIJ212" s="2"/>
      <c r="AIK212" s="2"/>
      <c r="AIL212" s="2"/>
      <c r="AIM212" s="2"/>
      <c r="AIN212" s="2"/>
      <c r="AIO212" s="2"/>
      <c r="AIP212" s="2"/>
      <c r="AIQ212" s="2"/>
      <c r="AIR212" s="2"/>
      <c r="AIS212" s="2"/>
      <c r="AIT212" s="2"/>
      <c r="AIU212" s="2"/>
      <c r="AIV212" s="2"/>
      <c r="AIW212" s="2"/>
      <c r="AIX212" s="2"/>
      <c r="AIY212" s="2"/>
      <c r="AIZ212" s="2"/>
      <c r="AJA212" s="2"/>
      <c r="AJB212" s="2"/>
      <c r="AJC212" s="2"/>
      <c r="AJD212" s="2"/>
      <c r="AJE212" s="2"/>
      <c r="AJF212" s="2"/>
      <c r="AJG212" s="2"/>
      <c r="AJH212" s="2"/>
      <c r="AJI212" s="2"/>
      <c r="AJJ212" s="2"/>
      <c r="AJK212" s="2"/>
      <c r="AJL212" s="2"/>
      <c r="AJM212" s="2"/>
      <c r="AJN212" s="2"/>
      <c r="AJO212" s="2"/>
      <c r="AJP212" s="2"/>
      <c r="AJQ212" s="2"/>
    </row>
    <row r="213" spans="1:953" s="1" customFormat="1">
      <c r="A213" s="2"/>
      <c r="B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  <c r="IO213" s="2"/>
      <c r="IP213" s="2"/>
      <c r="IQ213" s="2"/>
      <c r="IR213" s="2"/>
      <c r="IS213" s="2"/>
      <c r="IT213" s="2"/>
      <c r="IU213" s="2"/>
      <c r="IV213" s="2"/>
      <c r="IW213" s="2"/>
      <c r="IX213" s="2"/>
      <c r="IY213" s="2"/>
      <c r="IZ213" s="2"/>
      <c r="JA213" s="2"/>
      <c r="JB213" s="2"/>
      <c r="JC213" s="2"/>
      <c r="JD213" s="2"/>
      <c r="JE213" s="2"/>
      <c r="JF213" s="2"/>
      <c r="JG213" s="2"/>
      <c r="JH213" s="2"/>
      <c r="JI213" s="2"/>
      <c r="JJ213" s="2"/>
      <c r="JK213" s="2"/>
      <c r="JL213" s="2"/>
      <c r="JM213" s="2"/>
      <c r="JN213" s="2"/>
      <c r="JO213" s="2"/>
      <c r="JP213" s="2"/>
      <c r="JQ213" s="2"/>
      <c r="JR213" s="2"/>
      <c r="JS213" s="2"/>
      <c r="JT213" s="2"/>
      <c r="JU213" s="2"/>
      <c r="JV213" s="2"/>
      <c r="JW213" s="2"/>
      <c r="JX213" s="2"/>
      <c r="JY213" s="2"/>
      <c r="JZ213" s="2"/>
      <c r="KA213" s="2"/>
      <c r="KB213" s="2"/>
      <c r="KC213" s="2"/>
      <c r="KD213" s="2"/>
      <c r="KE213" s="2"/>
      <c r="KF213" s="2"/>
      <c r="KG213" s="2"/>
      <c r="KH213" s="2"/>
      <c r="KI213" s="2"/>
      <c r="KJ213" s="2"/>
      <c r="KK213" s="2"/>
      <c r="KL213" s="2"/>
      <c r="KM213" s="2"/>
      <c r="KN213" s="2"/>
      <c r="KO213" s="2"/>
      <c r="KP213" s="2"/>
      <c r="KQ213" s="2"/>
      <c r="KR213" s="2"/>
      <c r="KS213" s="2"/>
      <c r="KT213" s="2"/>
      <c r="KU213" s="2"/>
      <c r="KV213" s="2"/>
      <c r="KW213" s="2"/>
      <c r="KX213" s="2"/>
      <c r="KY213" s="2"/>
      <c r="KZ213" s="2"/>
      <c r="LA213" s="2"/>
      <c r="LB213" s="2"/>
      <c r="LC213" s="2"/>
      <c r="LD213" s="2"/>
      <c r="LE213" s="2"/>
      <c r="LF213" s="2"/>
      <c r="LG213" s="2"/>
      <c r="LH213" s="2"/>
      <c r="LI213" s="2"/>
      <c r="LJ213" s="2"/>
      <c r="LK213" s="2"/>
      <c r="LL213" s="2"/>
      <c r="LM213" s="2"/>
      <c r="LN213" s="2"/>
      <c r="LO213" s="2"/>
      <c r="LP213" s="2"/>
      <c r="LQ213" s="2"/>
      <c r="LR213" s="2"/>
      <c r="LS213" s="2"/>
      <c r="LT213" s="2"/>
      <c r="LU213" s="2"/>
      <c r="LV213" s="2"/>
      <c r="LW213" s="2"/>
      <c r="LX213" s="2"/>
      <c r="LY213" s="2"/>
      <c r="LZ213" s="2"/>
      <c r="MA213" s="2"/>
      <c r="MB213" s="2"/>
      <c r="MC213" s="2"/>
      <c r="MD213" s="2"/>
      <c r="ME213" s="2"/>
      <c r="MF213" s="2"/>
      <c r="MG213" s="2"/>
      <c r="MH213" s="2"/>
      <c r="MI213" s="2"/>
      <c r="MJ213" s="2"/>
      <c r="MK213" s="2"/>
      <c r="ML213" s="2"/>
      <c r="MM213" s="2"/>
      <c r="MN213" s="2"/>
      <c r="MO213" s="2"/>
      <c r="MP213" s="2"/>
      <c r="MQ213" s="2"/>
      <c r="MR213" s="2"/>
      <c r="MS213" s="2"/>
      <c r="MT213" s="2"/>
      <c r="MU213" s="2"/>
      <c r="MV213" s="2"/>
      <c r="MW213" s="2"/>
      <c r="MX213" s="2"/>
      <c r="MY213" s="2"/>
      <c r="MZ213" s="2"/>
      <c r="NA213" s="2"/>
      <c r="NB213" s="2"/>
      <c r="NC213" s="2"/>
      <c r="ND213" s="2"/>
      <c r="NE213" s="2"/>
      <c r="NF213" s="2"/>
      <c r="NG213" s="2"/>
      <c r="NH213" s="2"/>
      <c r="NI213" s="2"/>
      <c r="NJ213" s="2"/>
      <c r="NK213" s="2"/>
      <c r="NL213" s="2"/>
      <c r="NM213" s="2"/>
      <c r="NN213" s="2"/>
      <c r="NO213" s="2"/>
      <c r="NP213" s="2"/>
      <c r="NQ213" s="2"/>
      <c r="NR213" s="2"/>
      <c r="NS213" s="2"/>
      <c r="NT213" s="2"/>
      <c r="NU213" s="2"/>
      <c r="NV213" s="2"/>
      <c r="NW213" s="2"/>
      <c r="NX213" s="2"/>
      <c r="NY213" s="2"/>
      <c r="NZ213" s="2"/>
      <c r="OA213" s="2"/>
      <c r="OB213" s="2"/>
      <c r="OC213" s="2"/>
      <c r="OD213" s="2"/>
      <c r="OE213" s="2"/>
      <c r="OF213" s="2"/>
      <c r="OG213" s="2"/>
      <c r="OH213" s="2"/>
      <c r="OI213" s="2"/>
      <c r="OJ213" s="2"/>
      <c r="OK213" s="2"/>
      <c r="OL213" s="2"/>
      <c r="OM213" s="2"/>
      <c r="ON213" s="2"/>
      <c r="OO213" s="2"/>
      <c r="OP213" s="2"/>
      <c r="OQ213" s="2"/>
      <c r="OR213" s="2"/>
      <c r="OS213" s="2"/>
      <c r="OT213" s="2"/>
      <c r="OU213" s="2"/>
      <c r="OV213" s="2"/>
      <c r="OW213" s="2"/>
      <c r="OX213" s="2"/>
      <c r="OY213" s="2"/>
      <c r="OZ213" s="2"/>
      <c r="PA213" s="2"/>
      <c r="PB213" s="2"/>
      <c r="PC213" s="2"/>
      <c r="PD213" s="2"/>
      <c r="PE213" s="2"/>
      <c r="PF213" s="2"/>
      <c r="PG213" s="2"/>
      <c r="PH213" s="2"/>
      <c r="PI213" s="2"/>
      <c r="PJ213" s="2"/>
      <c r="PK213" s="2"/>
      <c r="PL213" s="2"/>
      <c r="PM213" s="2"/>
      <c r="PN213" s="2"/>
      <c r="PO213" s="2"/>
      <c r="PP213" s="2"/>
      <c r="PQ213" s="2"/>
      <c r="PR213" s="2"/>
      <c r="PS213" s="2"/>
      <c r="PT213" s="2"/>
      <c r="PU213" s="2"/>
      <c r="PV213" s="2"/>
      <c r="PW213" s="2"/>
      <c r="PX213" s="2"/>
      <c r="PY213" s="2"/>
      <c r="PZ213" s="2"/>
      <c r="QA213" s="2"/>
      <c r="QB213" s="2"/>
      <c r="QC213" s="2"/>
      <c r="QD213" s="2"/>
      <c r="QE213" s="2"/>
      <c r="QF213" s="2"/>
      <c r="QG213" s="2"/>
      <c r="QH213" s="2"/>
      <c r="QI213" s="2"/>
      <c r="QJ213" s="2"/>
      <c r="QK213" s="2"/>
      <c r="QL213" s="2"/>
      <c r="QM213" s="2"/>
      <c r="QN213" s="2"/>
      <c r="QO213" s="2"/>
      <c r="QP213" s="2"/>
      <c r="QQ213" s="2"/>
      <c r="QR213" s="2"/>
      <c r="QS213" s="2"/>
      <c r="QT213" s="2"/>
      <c r="QU213" s="2"/>
      <c r="QV213" s="2"/>
      <c r="QW213" s="2"/>
      <c r="QX213" s="2"/>
      <c r="QY213" s="2"/>
      <c r="QZ213" s="2"/>
      <c r="RA213" s="2"/>
      <c r="RB213" s="2"/>
      <c r="RC213" s="2"/>
      <c r="RD213" s="2"/>
      <c r="RE213" s="2"/>
      <c r="RF213" s="2"/>
      <c r="RG213" s="2"/>
      <c r="RH213" s="2"/>
      <c r="RI213" s="2"/>
      <c r="RJ213" s="2"/>
      <c r="RK213" s="2"/>
      <c r="RL213" s="2"/>
      <c r="RM213" s="2"/>
      <c r="RN213" s="2"/>
      <c r="RO213" s="2"/>
      <c r="RP213" s="2"/>
      <c r="RQ213" s="2"/>
      <c r="RR213" s="2"/>
      <c r="RS213" s="2"/>
      <c r="RT213" s="2"/>
      <c r="RU213" s="2"/>
      <c r="RV213" s="2"/>
      <c r="RW213" s="2"/>
      <c r="RX213" s="2"/>
      <c r="RY213" s="2"/>
      <c r="RZ213" s="2"/>
      <c r="SA213" s="2"/>
      <c r="SB213" s="2"/>
      <c r="SC213" s="2"/>
      <c r="SD213" s="2"/>
      <c r="SE213" s="2"/>
      <c r="SF213" s="2"/>
      <c r="SG213" s="2"/>
      <c r="SH213" s="2"/>
      <c r="SI213" s="2"/>
      <c r="SJ213" s="2"/>
      <c r="SK213" s="2"/>
      <c r="SL213" s="2"/>
      <c r="SM213" s="2"/>
      <c r="SN213" s="2"/>
      <c r="SO213" s="2"/>
      <c r="SP213" s="2"/>
      <c r="SQ213" s="2"/>
      <c r="SR213" s="2"/>
      <c r="SS213" s="2"/>
      <c r="ST213" s="2"/>
      <c r="SU213" s="2"/>
      <c r="SV213" s="2"/>
      <c r="SW213" s="2"/>
      <c r="SX213" s="2"/>
      <c r="SY213" s="2"/>
      <c r="SZ213" s="2"/>
      <c r="TA213" s="2"/>
      <c r="TB213" s="2"/>
      <c r="TC213" s="2"/>
      <c r="TD213" s="2"/>
      <c r="TE213" s="2"/>
      <c r="TF213" s="2"/>
      <c r="TG213" s="2"/>
      <c r="TH213" s="2"/>
      <c r="TI213" s="2"/>
      <c r="TJ213" s="2"/>
      <c r="TK213" s="2"/>
      <c r="TL213" s="2"/>
      <c r="TM213" s="2"/>
      <c r="TN213" s="2"/>
      <c r="TO213" s="2"/>
      <c r="TP213" s="2"/>
      <c r="TQ213" s="2"/>
      <c r="TR213" s="2"/>
      <c r="TS213" s="2"/>
      <c r="TT213" s="2"/>
      <c r="TU213" s="2"/>
      <c r="TV213" s="2"/>
      <c r="TW213" s="2"/>
      <c r="TX213" s="2"/>
      <c r="TY213" s="2"/>
      <c r="TZ213" s="2"/>
      <c r="UA213" s="2"/>
      <c r="UB213" s="2"/>
      <c r="UC213" s="2"/>
      <c r="UD213" s="2"/>
      <c r="UE213" s="2"/>
      <c r="UF213" s="2"/>
      <c r="UG213" s="2"/>
      <c r="UH213" s="2"/>
      <c r="UI213" s="2"/>
      <c r="UJ213" s="2"/>
      <c r="UK213" s="2"/>
      <c r="UL213" s="2"/>
      <c r="UM213" s="2"/>
      <c r="UN213" s="2"/>
      <c r="UO213" s="2"/>
      <c r="UP213" s="2"/>
      <c r="UQ213" s="2"/>
      <c r="UR213" s="2"/>
      <c r="US213" s="2"/>
      <c r="UT213" s="2"/>
      <c r="UU213" s="2"/>
      <c r="UV213" s="2"/>
      <c r="UW213" s="2"/>
      <c r="UX213" s="2"/>
      <c r="UY213" s="2"/>
      <c r="UZ213" s="2"/>
      <c r="VA213" s="2"/>
      <c r="VB213" s="2"/>
      <c r="VC213" s="2"/>
      <c r="VD213" s="2"/>
      <c r="VE213" s="2"/>
      <c r="VF213" s="2"/>
      <c r="VG213" s="2"/>
      <c r="VH213" s="2"/>
      <c r="VI213" s="2"/>
      <c r="VJ213" s="2"/>
      <c r="VK213" s="2"/>
      <c r="VL213" s="2"/>
      <c r="VM213" s="2"/>
      <c r="VN213" s="2"/>
      <c r="VO213" s="2"/>
      <c r="VP213" s="2"/>
      <c r="VQ213" s="2"/>
      <c r="VR213" s="2"/>
      <c r="VS213" s="2"/>
      <c r="VT213" s="2"/>
      <c r="VU213" s="2"/>
      <c r="VV213" s="2"/>
      <c r="VW213" s="2"/>
      <c r="VX213" s="2"/>
      <c r="VY213" s="2"/>
      <c r="VZ213" s="2"/>
      <c r="WA213" s="2"/>
      <c r="WB213" s="2"/>
      <c r="WC213" s="2"/>
      <c r="WD213" s="2"/>
      <c r="WE213" s="2"/>
      <c r="WF213" s="2"/>
      <c r="WG213" s="2"/>
      <c r="WH213" s="2"/>
      <c r="WI213" s="2"/>
      <c r="WJ213" s="2"/>
      <c r="WK213" s="2"/>
      <c r="WL213" s="2"/>
      <c r="WM213" s="2"/>
      <c r="WN213" s="2"/>
      <c r="WO213" s="2"/>
      <c r="WP213" s="2"/>
      <c r="WQ213" s="2"/>
      <c r="WR213" s="2"/>
      <c r="WS213" s="2"/>
      <c r="WT213" s="2"/>
      <c r="WU213" s="2"/>
      <c r="WV213" s="2"/>
      <c r="WW213" s="2"/>
      <c r="WX213" s="2"/>
      <c r="WY213" s="2"/>
      <c r="WZ213" s="2"/>
      <c r="XA213" s="2"/>
      <c r="XB213" s="2"/>
      <c r="XC213" s="2"/>
      <c r="XD213" s="2"/>
      <c r="XE213" s="2"/>
      <c r="XF213" s="2"/>
      <c r="XG213" s="2"/>
      <c r="XH213" s="2"/>
      <c r="XI213" s="2"/>
      <c r="XJ213" s="2"/>
      <c r="XK213" s="2"/>
      <c r="XL213" s="2"/>
      <c r="XM213" s="2"/>
      <c r="XN213" s="2"/>
      <c r="XO213" s="2"/>
      <c r="XP213" s="2"/>
      <c r="XQ213" s="2"/>
      <c r="XR213" s="2"/>
      <c r="XS213" s="2"/>
      <c r="XT213" s="2"/>
      <c r="XU213" s="2"/>
      <c r="XV213" s="2"/>
      <c r="XW213" s="2"/>
      <c r="XX213" s="2"/>
      <c r="XY213" s="2"/>
      <c r="XZ213" s="2"/>
      <c r="YA213" s="2"/>
      <c r="YB213" s="2"/>
      <c r="YC213" s="2"/>
      <c r="YD213" s="2"/>
      <c r="YE213" s="2"/>
      <c r="YF213" s="2"/>
      <c r="YG213" s="2"/>
      <c r="YH213" s="2"/>
      <c r="YI213" s="2"/>
      <c r="YJ213" s="2"/>
      <c r="YK213" s="2"/>
      <c r="YL213" s="2"/>
      <c r="YM213" s="2"/>
      <c r="YN213" s="2"/>
      <c r="YO213" s="2"/>
      <c r="YP213" s="2"/>
      <c r="YQ213" s="2"/>
      <c r="YR213" s="2"/>
      <c r="YS213" s="2"/>
      <c r="YT213" s="2"/>
      <c r="YU213" s="2"/>
      <c r="YV213" s="2"/>
      <c r="YW213" s="2"/>
      <c r="YX213" s="2"/>
      <c r="YY213" s="2"/>
      <c r="YZ213" s="2"/>
      <c r="ZA213" s="2"/>
      <c r="ZB213" s="2"/>
      <c r="ZC213" s="2"/>
      <c r="ZD213" s="2"/>
      <c r="ZE213" s="2"/>
      <c r="ZF213" s="2"/>
      <c r="ZG213" s="2"/>
      <c r="ZH213" s="2"/>
      <c r="ZI213" s="2"/>
      <c r="ZJ213" s="2"/>
      <c r="ZK213" s="2"/>
      <c r="ZL213" s="2"/>
      <c r="ZM213" s="2"/>
      <c r="ZN213" s="2"/>
      <c r="ZO213" s="2"/>
      <c r="ZP213" s="2"/>
      <c r="ZQ213" s="2"/>
      <c r="ZR213" s="2"/>
      <c r="ZS213" s="2"/>
      <c r="ZT213" s="2"/>
      <c r="ZU213" s="2"/>
      <c r="ZV213" s="2"/>
      <c r="ZW213" s="2"/>
      <c r="ZX213" s="2"/>
      <c r="ZY213" s="2"/>
      <c r="ZZ213" s="2"/>
      <c r="AAA213" s="2"/>
      <c r="AAB213" s="2"/>
      <c r="AAC213" s="2"/>
      <c r="AAD213" s="2"/>
      <c r="AAE213" s="2"/>
      <c r="AAF213" s="2"/>
      <c r="AAG213" s="2"/>
      <c r="AAH213" s="2"/>
      <c r="AAI213" s="2"/>
      <c r="AAJ213" s="2"/>
      <c r="AAK213" s="2"/>
      <c r="AAL213" s="2"/>
      <c r="AAM213" s="2"/>
      <c r="AAN213" s="2"/>
      <c r="AAO213" s="2"/>
      <c r="AAP213" s="2"/>
      <c r="AAQ213" s="2"/>
      <c r="AAR213" s="2"/>
      <c r="AAS213" s="2"/>
      <c r="AAT213" s="2"/>
      <c r="AAU213" s="2"/>
      <c r="AAV213" s="2"/>
      <c r="AAW213" s="2"/>
      <c r="AAX213" s="2"/>
      <c r="AAY213" s="2"/>
      <c r="AAZ213" s="2"/>
      <c r="ABA213" s="2"/>
      <c r="ABB213" s="2"/>
      <c r="ABC213" s="2"/>
      <c r="ABD213" s="2"/>
      <c r="ABE213" s="2"/>
      <c r="ABF213" s="2"/>
      <c r="ABG213" s="2"/>
      <c r="ABH213" s="2"/>
      <c r="ABI213" s="2"/>
      <c r="ABJ213" s="2"/>
      <c r="ABK213" s="2"/>
      <c r="ABL213" s="2"/>
      <c r="ABM213" s="2"/>
      <c r="ABN213" s="2"/>
      <c r="ABO213" s="2"/>
      <c r="ABP213" s="2"/>
      <c r="ABQ213" s="2"/>
      <c r="ABR213" s="2"/>
      <c r="ABS213" s="2"/>
      <c r="ABT213" s="2"/>
      <c r="ABU213" s="2"/>
      <c r="ABV213" s="2"/>
      <c r="ABW213" s="2"/>
      <c r="ABX213" s="2"/>
      <c r="ABY213" s="2"/>
      <c r="ABZ213" s="2"/>
      <c r="ACA213" s="2"/>
      <c r="ACB213" s="2"/>
      <c r="ACC213" s="2"/>
      <c r="ACD213" s="2"/>
      <c r="ACE213" s="2"/>
      <c r="ACF213" s="2"/>
      <c r="ACG213" s="2"/>
      <c r="ACH213" s="2"/>
      <c r="ACI213" s="2"/>
      <c r="ACJ213" s="2"/>
      <c r="ACK213" s="2"/>
      <c r="ACL213" s="2"/>
      <c r="ACM213" s="2"/>
      <c r="ACN213" s="2"/>
      <c r="ACO213" s="2"/>
      <c r="ACP213" s="2"/>
      <c r="ACQ213" s="2"/>
      <c r="ACR213" s="2"/>
      <c r="ACS213" s="2"/>
      <c r="ACT213" s="2"/>
      <c r="ACU213" s="2"/>
      <c r="ACV213" s="2"/>
      <c r="ACW213" s="2"/>
      <c r="ACX213" s="2"/>
      <c r="ACY213" s="2"/>
      <c r="ACZ213" s="2"/>
      <c r="ADA213" s="2"/>
      <c r="ADB213" s="2"/>
      <c r="ADC213" s="2"/>
      <c r="ADD213" s="2"/>
      <c r="ADE213" s="2"/>
      <c r="ADF213" s="2"/>
      <c r="ADG213" s="2"/>
      <c r="ADH213" s="2"/>
      <c r="ADI213" s="2"/>
      <c r="ADJ213" s="2"/>
      <c r="ADK213" s="2"/>
      <c r="ADL213" s="2"/>
      <c r="ADM213" s="2"/>
      <c r="ADN213" s="2"/>
      <c r="ADO213" s="2"/>
      <c r="ADP213" s="2"/>
      <c r="ADQ213" s="2"/>
      <c r="ADR213" s="2"/>
      <c r="ADS213" s="2"/>
      <c r="ADT213" s="2"/>
      <c r="ADU213" s="2"/>
      <c r="ADV213" s="2"/>
      <c r="ADW213" s="2"/>
      <c r="ADX213" s="2"/>
      <c r="ADY213" s="2"/>
      <c r="ADZ213" s="2"/>
      <c r="AEA213" s="2"/>
      <c r="AEB213" s="2"/>
      <c r="AEC213" s="2"/>
      <c r="AED213" s="2"/>
      <c r="AEE213" s="2"/>
      <c r="AEF213" s="2"/>
      <c r="AEG213" s="2"/>
      <c r="AEH213" s="2"/>
      <c r="AEI213" s="2"/>
      <c r="AEJ213" s="2"/>
      <c r="AEK213" s="2"/>
      <c r="AEL213" s="2"/>
      <c r="AEM213" s="2"/>
      <c r="AEN213" s="2"/>
      <c r="AEO213" s="2"/>
      <c r="AEP213" s="2"/>
      <c r="AEQ213" s="2"/>
      <c r="AER213" s="2"/>
      <c r="AES213" s="2"/>
      <c r="AET213" s="2"/>
      <c r="AEU213" s="2"/>
      <c r="AEV213" s="2"/>
      <c r="AEW213" s="2"/>
      <c r="AEX213" s="2"/>
      <c r="AEY213" s="2"/>
      <c r="AEZ213" s="2"/>
      <c r="AFA213" s="2"/>
      <c r="AFB213" s="2"/>
      <c r="AFC213" s="2"/>
      <c r="AFD213" s="2"/>
      <c r="AFE213" s="2"/>
      <c r="AFF213" s="2"/>
      <c r="AFG213" s="2"/>
      <c r="AFH213" s="2"/>
      <c r="AFI213" s="2"/>
      <c r="AFJ213" s="2"/>
      <c r="AFK213" s="2"/>
      <c r="AFL213" s="2"/>
      <c r="AFM213" s="2"/>
      <c r="AFN213" s="2"/>
      <c r="AFO213" s="2"/>
      <c r="AFP213" s="2"/>
      <c r="AFQ213" s="2"/>
      <c r="AFR213" s="2"/>
      <c r="AFS213" s="2"/>
      <c r="AFT213" s="2"/>
      <c r="AFU213" s="2"/>
      <c r="AFV213" s="2"/>
      <c r="AFW213" s="2"/>
      <c r="AFX213" s="2"/>
      <c r="AFY213" s="2"/>
      <c r="AFZ213" s="2"/>
      <c r="AGA213" s="2"/>
      <c r="AGB213" s="2"/>
      <c r="AGC213" s="2"/>
      <c r="AGD213" s="2"/>
      <c r="AGE213" s="2"/>
      <c r="AGF213" s="2"/>
      <c r="AGG213" s="2"/>
      <c r="AGH213" s="2"/>
      <c r="AGI213" s="2"/>
      <c r="AGJ213" s="2"/>
      <c r="AGK213" s="2"/>
      <c r="AGL213" s="2"/>
      <c r="AGM213" s="2"/>
      <c r="AGN213" s="2"/>
      <c r="AGO213" s="2"/>
      <c r="AGP213" s="2"/>
      <c r="AGQ213" s="2"/>
      <c r="AGR213" s="2"/>
      <c r="AGS213" s="2"/>
      <c r="AGT213" s="2"/>
      <c r="AGU213" s="2"/>
      <c r="AGV213" s="2"/>
      <c r="AGW213" s="2"/>
      <c r="AGX213" s="2"/>
      <c r="AGY213" s="2"/>
      <c r="AGZ213" s="2"/>
      <c r="AHA213" s="2"/>
      <c r="AHB213" s="2"/>
      <c r="AHC213" s="2"/>
      <c r="AHD213" s="2"/>
      <c r="AHE213" s="2"/>
      <c r="AHF213" s="2"/>
      <c r="AHG213" s="2"/>
      <c r="AHH213" s="2"/>
      <c r="AHI213" s="2"/>
      <c r="AHJ213" s="2"/>
      <c r="AHK213" s="2"/>
      <c r="AHL213" s="2"/>
      <c r="AHM213" s="2"/>
      <c r="AHN213" s="2"/>
      <c r="AHO213" s="2"/>
      <c r="AHP213" s="2"/>
      <c r="AHQ213" s="2"/>
      <c r="AHR213" s="2"/>
      <c r="AHS213" s="2"/>
      <c r="AHT213" s="2"/>
      <c r="AHU213" s="2"/>
      <c r="AHV213" s="2"/>
      <c r="AHW213" s="2"/>
      <c r="AHX213" s="2"/>
      <c r="AHY213" s="2"/>
      <c r="AHZ213" s="2"/>
      <c r="AIA213" s="2"/>
      <c r="AIB213" s="2"/>
      <c r="AIC213" s="2"/>
      <c r="AID213" s="2"/>
      <c r="AIE213" s="2"/>
      <c r="AIF213" s="2"/>
      <c r="AIG213" s="2"/>
      <c r="AIH213" s="2"/>
      <c r="AII213" s="2"/>
      <c r="AIJ213" s="2"/>
      <c r="AIK213" s="2"/>
      <c r="AIL213" s="2"/>
      <c r="AIM213" s="2"/>
      <c r="AIN213" s="2"/>
      <c r="AIO213" s="2"/>
      <c r="AIP213" s="2"/>
      <c r="AIQ213" s="2"/>
      <c r="AIR213" s="2"/>
      <c r="AIS213" s="2"/>
      <c r="AIT213" s="2"/>
      <c r="AIU213" s="2"/>
      <c r="AIV213" s="2"/>
      <c r="AIW213" s="2"/>
      <c r="AIX213" s="2"/>
      <c r="AIY213" s="2"/>
      <c r="AIZ213" s="2"/>
      <c r="AJA213" s="2"/>
      <c r="AJB213" s="2"/>
      <c r="AJC213" s="2"/>
      <c r="AJD213" s="2"/>
      <c r="AJE213" s="2"/>
      <c r="AJF213" s="2"/>
      <c r="AJG213" s="2"/>
      <c r="AJH213" s="2"/>
      <c r="AJI213" s="2"/>
      <c r="AJJ213" s="2"/>
      <c r="AJK213" s="2"/>
      <c r="AJL213" s="2"/>
      <c r="AJM213" s="2"/>
      <c r="AJN213" s="2"/>
      <c r="AJO213" s="2"/>
      <c r="AJP213" s="2"/>
      <c r="AJQ213" s="2"/>
    </row>
    <row r="214" spans="1:953" s="1" customFormat="1">
      <c r="A214" s="2"/>
      <c r="B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  <c r="IN214" s="2"/>
      <c r="IO214" s="2"/>
      <c r="IP214" s="2"/>
      <c r="IQ214" s="2"/>
      <c r="IR214" s="2"/>
      <c r="IS214" s="2"/>
      <c r="IT214" s="2"/>
      <c r="IU214" s="2"/>
      <c r="IV214" s="2"/>
      <c r="IW214" s="2"/>
      <c r="IX214" s="2"/>
      <c r="IY214" s="2"/>
      <c r="IZ214" s="2"/>
      <c r="JA214" s="2"/>
      <c r="JB214" s="2"/>
      <c r="JC214" s="2"/>
      <c r="JD214" s="2"/>
      <c r="JE214" s="2"/>
      <c r="JF214" s="2"/>
      <c r="JG214" s="2"/>
      <c r="JH214" s="2"/>
      <c r="JI214" s="2"/>
      <c r="JJ214" s="2"/>
      <c r="JK214" s="2"/>
      <c r="JL214" s="2"/>
      <c r="JM214" s="2"/>
      <c r="JN214" s="2"/>
      <c r="JO214" s="2"/>
      <c r="JP214" s="2"/>
      <c r="JQ214" s="2"/>
      <c r="JR214" s="2"/>
      <c r="JS214" s="2"/>
      <c r="JT214" s="2"/>
      <c r="JU214" s="2"/>
      <c r="JV214" s="2"/>
      <c r="JW214" s="2"/>
      <c r="JX214" s="2"/>
      <c r="JY214" s="2"/>
      <c r="JZ214" s="2"/>
      <c r="KA214" s="2"/>
      <c r="KB214" s="2"/>
      <c r="KC214" s="2"/>
      <c r="KD214" s="2"/>
      <c r="KE214" s="2"/>
      <c r="KF214" s="2"/>
      <c r="KG214" s="2"/>
      <c r="KH214" s="2"/>
      <c r="KI214" s="2"/>
      <c r="KJ214" s="2"/>
      <c r="KK214" s="2"/>
      <c r="KL214" s="2"/>
      <c r="KM214" s="2"/>
      <c r="KN214" s="2"/>
      <c r="KO214" s="2"/>
      <c r="KP214" s="2"/>
      <c r="KQ214" s="2"/>
      <c r="KR214" s="2"/>
      <c r="KS214" s="2"/>
      <c r="KT214" s="2"/>
      <c r="KU214" s="2"/>
      <c r="KV214" s="2"/>
      <c r="KW214" s="2"/>
      <c r="KX214" s="2"/>
      <c r="KY214" s="2"/>
      <c r="KZ214" s="2"/>
      <c r="LA214" s="2"/>
      <c r="LB214" s="2"/>
      <c r="LC214" s="2"/>
      <c r="LD214" s="2"/>
      <c r="LE214" s="2"/>
      <c r="LF214" s="2"/>
      <c r="LG214" s="2"/>
      <c r="LH214" s="2"/>
      <c r="LI214" s="2"/>
      <c r="LJ214" s="2"/>
      <c r="LK214" s="2"/>
      <c r="LL214" s="2"/>
      <c r="LM214" s="2"/>
      <c r="LN214" s="2"/>
      <c r="LO214" s="2"/>
      <c r="LP214" s="2"/>
      <c r="LQ214" s="2"/>
      <c r="LR214" s="2"/>
      <c r="LS214" s="2"/>
      <c r="LT214" s="2"/>
      <c r="LU214" s="2"/>
      <c r="LV214" s="2"/>
      <c r="LW214" s="2"/>
      <c r="LX214" s="2"/>
      <c r="LY214" s="2"/>
      <c r="LZ214" s="2"/>
      <c r="MA214" s="2"/>
      <c r="MB214" s="2"/>
      <c r="MC214" s="2"/>
      <c r="MD214" s="2"/>
      <c r="ME214" s="2"/>
      <c r="MF214" s="2"/>
      <c r="MG214" s="2"/>
      <c r="MH214" s="2"/>
      <c r="MI214" s="2"/>
      <c r="MJ214" s="2"/>
      <c r="MK214" s="2"/>
      <c r="ML214" s="2"/>
      <c r="MM214" s="2"/>
      <c r="MN214" s="2"/>
      <c r="MO214" s="2"/>
      <c r="MP214" s="2"/>
      <c r="MQ214" s="2"/>
      <c r="MR214" s="2"/>
      <c r="MS214" s="2"/>
      <c r="MT214" s="2"/>
      <c r="MU214" s="2"/>
      <c r="MV214" s="2"/>
      <c r="MW214" s="2"/>
      <c r="MX214" s="2"/>
      <c r="MY214" s="2"/>
      <c r="MZ214" s="2"/>
      <c r="NA214" s="2"/>
      <c r="NB214" s="2"/>
      <c r="NC214" s="2"/>
      <c r="ND214" s="2"/>
      <c r="NE214" s="2"/>
      <c r="NF214" s="2"/>
      <c r="NG214" s="2"/>
      <c r="NH214" s="2"/>
      <c r="NI214" s="2"/>
      <c r="NJ214" s="2"/>
      <c r="NK214" s="2"/>
      <c r="NL214" s="2"/>
      <c r="NM214" s="2"/>
      <c r="NN214" s="2"/>
      <c r="NO214" s="2"/>
      <c r="NP214" s="2"/>
      <c r="NQ214" s="2"/>
      <c r="NR214" s="2"/>
      <c r="NS214" s="2"/>
      <c r="NT214" s="2"/>
      <c r="NU214" s="2"/>
      <c r="NV214" s="2"/>
      <c r="NW214" s="2"/>
      <c r="NX214" s="2"/>
      <c r="NY214" s="2"/>
      <c r="NZ214" s="2"/>
      <c r="OA214" s="2"/>
      <c r="OB214" s="2"/>
      <c r="OC214" s="2"/>
      <c r="OD214" s="2"/>
      <c r="OE214" s="2"/>
      <c r="OF214" s="2"/>
      <c r="OG214" s="2"/>
      <c r="OH214" s="2"/>
      <c r="OI214" s="2"/>
      <c r="OJ214" s="2"/>
      <c r="OK214" s="2"/>
      <c r="OL214" s="2"/>
      <c r="OM214" s="2"/>
      <c r="ON214" s="2"/>
      <c r="OO214" s="2"/>
      <c r="OP214" s="2"/>
      <c r="OQ214" s="2"/>
      <c r="OR214" s="2"/>
      <c r="OS214" s="2"/>
      <c r="OT214" s="2"/>
      <c r="OU214" s="2"/>
      <c r="OV214" s="2"/>
      <c r="OW214" s="2"/>
      <c r="OX214" s="2"/>
      <c r="OY214" s="2"/>
      <c r="OZ214" s="2"/>
      <c r="PA214" s="2"/>
      <c r="PB214" s="2"/>
      <c r="PC214" s="2"/>
      <c r="PD214" s="2"/>
      <c r="PE214" s="2"/>
      <c r="PF214" s="2"/>
      <c r="PG214" s="2"/>
      <c r="PH214" s="2"/>
      <c r="PI214" s="2"/>
      <c r="PJ214" s="2"/>
      <c r="PK214" s="2"/>
      <c r="PL214" s="2"/>
      <c r="PM214" s="2"/>
      <c r="PN214" s="2"/>
      <c r="PO214" s="2"/>
      <c r="PP214" s="2"/>
      <c r="PQ214" s="2"/>
      <c r="PR214" s="2"/>
      <c r="PS214" s="2"/>
      <c r="PT214" s="2"/>
      <c r="PU214" s="2"/>
      <c r="PV214" s="2"/>
      <c r="PW214" s="2"/>
      <c r="PX214" s="2"/>
      <c r="PY214" s="2"/>
      <c r="PZ214" s="2"/>
      <c r="QA214" s="2"/>
      <c r="QB214" s="2"/>
      <c r="QC214" s="2"/>
      <c r="QD214" s="2"/>
      <c r="QE214" s="2"/>
      <c r="QF214" s="2"/>
      <c r="QG214" s="2"/>
      <c r="QH214" s="2"/>
      <c r="QI214" s="2"/>
      <c r="QJ214" s="2"/>
      <c r="QK214" s="2"/>
      <c r="QL214" s="2"/>
      <c r="QM214" s="2"/>
      <c r="QN214" s="2"/>
      <c r="QO214" s="2"/>
      <c r="QP214" s="2"/>
      <c r="QQ214" s="2"/>
      <c r="QR214" s="2"/>
      <c r="QS214" s="2"/>
      <c r="QT214" s="2"/>
      <c r="QU214" s="2"/>
      <c r="QV214" s="2"/>
      <c r="QW214" s="2"/>
      <c r="QX214" s="2"/>
      <c r="QY214" s="2"/>
      <c r="QZ214" s="2"/>
      <c r="RA214" s="2"/>
      <c r="RB214" s="2"/>
      <c r="RC214" s="2"/>
      <c r="RD214" s="2"/>
      <c r="RE214" s="2"/>
      <c r="RF214" s="2"/>
      <c r="RG214" s="2"/>
      <c r="RH214" s="2"/>
      <c r="RI214" s="2"/>
      <c r="RJ214" s="2"/>
      <c r="RK214" s="2"/>
      <c r="RL214" s="2"/>
      <c r="RM214" s="2"/>
      <c r="RN214" s="2"/>
      <c r="RO214" s="2"/>
      <c r="RP214" s="2"/>
      <c r="RQ214" s="2"/>
      <c r="RR214" s="2"/>
      <c r="RS214" s="2"/>
      <c r="RT214" s="2"/>
      <c r="RU214" s="2"/>
      <c r="RV214" s="2"/>
      <c r="RW214" s="2"/>
      <c r="RX214" s="2"/>
      <c r="RY214" s="2"/>
      <c r="RZ214" s="2"/>
      <c r="SA214" s="2"/>
      <c r="SB214" s="2"/>
      <c r="SC214" s="2"/>
      <c r="SD214" s="2"/>
      <c r="SE214" s="2"/>
      <c r="SF214" s="2"/>
      <c r="SG214" s="2"/>
      <c r="SH214" s="2"/>
      <c r="SI214" s="2"/>
      <c r="SJ214" s="2"/>
      <c r="SK214" s="2"/>
      <c r="SL214" s="2"/>
      <c r="SM214" s="2"/>
      <c r="SN214" s="2"/>
      <c r="SO214" s="2"/>
      <c r="SP214" s="2"/>
      <c r="SQ214" s="2"/>
      <c r="SR214" s="2"/>
      <c r="SS214" s="2"/>
      <c r="ST214" s="2"/>
      <c r="SU214" s="2"/>
      <c r="SV214" s="2"/>
      <c r="SW214" s="2"/>
      <c r="SX214" s="2"/>
      <c r="SY214" s="2"/>
      <c r="SZ214" s="2"/>
      <c r="TA214" s="2"/>
      <c r="TB214" s="2"/>
      <c r="TC214" s="2"/>
      <c r="TD214" s="2"/>
      <c r="TE214" s="2"/>
      <c r="TF214" s="2"/>
      <c r="TG214" s="2"/>
      <c r="TH214" s="2"/>
      <c r="TI214" s="2"/>
      <c r="TJ214" s="2"/>
      <c r="TK214" s="2"/>
      <c r="TL214" s="2"/>
      <c r="TM214" s="2"/>
      <c r="TN214" s="2"/>
      <c r="TO214" s="2"/>
      <c r="TP214" s="2"/>
      <c r="TQ214" s="2"/>
      <c r="TR214" s="2"/>
      <c r="TS214" s="2"/>
      <c r="TT214" s="2"/>
      <c r="TU214" s="2"/>
      <c r="TV214" s="2"/>
      <c r="TW214" s="2"/>
      <c r="TX214" s="2"/>
      <c r="TY214" s="2"/>
      <c r="TZ214" s="2"/>
      <c r="UA214" s="2"/>
      <c r="UB214" s="2"/>
      <c r="UC214" s="2"/>
      <c r="UD214" s="2"/>
      <c r="UE214" s="2"/>
      <c r="UF214" s="2"/>
      <c r="UG214" s="2"/>
      <c r="UH214" s="2"/>
      <c r="UI214" s="2"/>
      <c r="UJ214" s="2"/>
      <c r="UK214" s="2"/>
      <c r="UL214" s="2"/>
      <c r="UM214" s="2"/>
      <c r="UN214" s="2"/>
      <c r="UO214" s="2"/>
      <c r="UP214" s="2"/>
      <c r="UQ214" s="2"/>
      <c r="UR214" s="2"/>
      <c r="US214" s="2"/>
      <c r="UT214" s="2"/>
      <c r="UU214" s="2"/>
      <c r="UV214" s="2"/>
      <c r="UW214" s="2"/>
      <c r="UX214" s="2"/>
      <c r="UY214" s="2"/>
      <c r="UZ214" s="2"/>
      <c r="VA214" s="2"/>
      <c r="VB214" s="2"/>
      <c r="VC214" s="2"/>
      <c r="VD214" s="2"/>
      <c r="VE214" s="2"/>
      <c r="VF214" s="2"/>
      <c r="VG214" s="2"/>
      <c r="VH214" s="2"/>
      <c r="VI214" s="2"/>
      <c r="VJ214" s="2"/>
      <c r="VK214" s="2"/>
      <c r="VL214" s="2"/>
      <c r="VM214" s="2"/>
      <c r="VN214" s="2"/>
      <c r="VO214" s="2"/>
      <c r="VP214" s="2"/>
      <c r="VQ214" s="2"/>
      <c r="VR214" s="2"/>
      <c r="VS214" s="2"/>
      <c r="VT214" s="2"/>
      <c r="VU214" s="2"/>
      <c r="VV214" s="2"/>
      <c r="VW214" s="2"/>
      <c r="VX214" s="2"/>
      <c r="VY214" s="2"/>
      <c r="VZ214" s="2"/>
      <c r="WA214" s="2"/>
      <c r="WB214" s="2"/>
      <c r="WC214" s="2"/>
      <c r="WD214" s="2"/>
      <c r="WE214" s="2"/>
      <c r="WF214" s="2"/>
      <c r="WG214" s="2"/>
      <c r="WH214" s="2"/>
      <c r="WI214" s="2"/>
      <c r="WJ214" s="2"/>
      <c r="WK214" s="2"/>
      <c r="WL214" s="2"/>
      <c r="WM214" s="2"/>
      <c r="WN214" s="2"/>
      <c r="WO214" s="2"/>
      <c r="WP214" s="2"/>
      <c r="WQ214" s="2"/>
      <c r="WR214" s="2"/>
      <c r="WS214" s="2"/>
      <c r="WT214" s="2"/>
      <c r="WU214" s="2"/>
      <c r="WV214" s="2"/>
      <c r="WW214" s="2"/>
      <c r="WX214" s="2"/>
      <c r="WY214" s="2"/>
      <c r="WZ214" s="2"/>
      <c r="XA214" s="2"/>
      <c r="XB214" s="2"/>
      <c r="XC214" s="2"/>
      <c r="XD214" s="2"/>
      <c r="XE214" s="2"/>
      <c r="XF214" s="2"/>
      <c r="XG214" s="2"/>
      <c r="XH214" s="2"/>
      <c r="XI214" s="2"/>
      <c r="XJ214" s="2"/>
      <c r="XK214" s="2"/>
      <c r="XL214" s="2"/>
      <c r="XM214" s="2"/>
      <c r="XN214" s="2"/>
      <c r="XO214" s="2"/>
      <c r="XP214" s="2"/>
      <c r="XQ214" s="2"/>
      <c r="XR214" s="2"/>
      <c r="XS214" s="2"/>
      <c r="XT214" s="2"/>
      <c r="XU214" s="2"/>
      <c r="XV214" s="2"/>
      <c r="XW214" s="2"/>
      <c r="XX214" s="2"/>
      <c r="XY214" s="2"/>
      <c r="XZ214" s="2"/>
      <c r="YA214" s="2"/>
      <c r="YB214" s="2"/>
      <c r="YC214" s="2"/>
      <c r="YD214" s="2"/>
      <c r="YE214" s="2"/>
      <c r="YF214" s="2"/>
      <c r="YG214" s="2"/>
      <c r="YH214" s="2"/>
      <c r="YI214" s="2"/>
      <c r="YJ214" s="2"/>
      <c r="YK214" s="2"/>
      <c r="YL214" s="2"/>
      <c r="YM214" s="2"/>
      <c r="YN214" s="2"/>
      <c r="YO214" s="2"/>
      <c r="YP214" s="2"/>
      <c r="YQ214" s="2"/>
      <c r="YR214" s="2"/>
      <c r="YS214" s="2"/>
      <c r="YT214" s="2"/>
      <c r="YU214" s="2"/>
      <c r="YV214" s="2"/>
      <c r="YW214" s="2"/>
      <c r="YX214" s="2"/>
      <c r="YY214" s="2"/>
      <c r="YZ214" s="2"/>
      <c r="ZA214" s="2"/>
      <c r="ZB214" s="2"/>
      <c r="ZC214" s="2"/>
      <c r="ZD214" s="2"/>
      <c r="ZE214" s="2"/>
      <c r="ZF214" s="2"/>
      <c r="ZG214" s="2"/>
      <c r="ZH214" s="2"/>
      <c r="ZI214" s="2"/>
      <c r="ZJ214" s="2"/>
      <c r="ZK214" s="2"/>
      <c r="ZL214" s="2"/>
      <c r="ZM214" s="2"/>
      <c r="ZN214" s="2"/>
      <c r="ZO214" s="2"/>
      <c r="ZP214" s="2"/>
      <c r="ZQ214" s="2"/>
      <c r="ZR214" s="2"/>
      <c r="ZS214" s="2"/>
      <c r="ZT214" s="2"/>
      <c r="ZU214" s="2"/>
      <c r="ZV214" s="2"/>
      <c r="ZW214" s="2"/>
      <c r="ZX214" s="2"/>
      <c r="ZY214" s="2"/>
      <c r="ZZ214" s="2"/>
      <c r="AAA214" s="2"/>
      <c r="AAB214" s="2"/>
      <c r="AAC214" s="2"/>
      <c r="AAD214" s="2"/>
      <c r="AAE214" s="2"/>
      <c r="AAF214" s="2"/>
      <c r="AAG214" s="2"/>
      <c r="AAH214" s="2"/>
      <c r="AAI214" s="2"/>
      <c r="AAJ214" s="2"/>
      <c r="AAK214" s="2"/>
      <c r="AAL214" s="2"/>
      <c r="AAM214" s="2"/>
      <c r="AAN214" s="2"/>
      <c r="AAO214" s="2"/>
      <c r="AAP214" s="2"/>
      <c r="AAQ214" s="2"/>
      <c r="AAR214" s="2"/>
      <c r="AAS214" s="2"/>
      <c r="AAT214" s="2"/>
      <c r="AAU214" s="2"/>
      <c r="AAV214" s="2"/>
      <c r="AAW214" s="2"/>
      <c r="AAX214" s="2"/>
      <c r="AAY214" s="2"/>
      <c r="AAZ214" s="2"/>
      <c r="ABA214" s="2"/>
      <c r="ABB214" s="2"/>
      <c r="ABC214" s="2"/>
      <c r="ABD214" s="2"/>
      <c r="ABE214" s="2"/>
      <c r="ABF214" s="2"/>
      <c r="ABG214" s="2"/>
      <c r="ABH214" s="2"/>
      <c r="ABI214" s="2"/>
      <c r="ABJ214" s="2"/>
      <c r="ABK214" s="2"/>
      <c r="ABL214" s="2"/>
      <c r="ABM214" s="2"/>
      <c r="ABN214" s="2"/>
      <c r="ABO214" s="2"/>
      <c r="ABP214" s="2"/>
      <c r="ABQ214" s="2"/>
      <c r="ABR214" s="2"/>
      <c r="ABS214" s="2"/>
      <c r="ABT214" s="2"/>
      <c r="ABU214" s="2"/>
      <c r="ABV214" s="2"/>
      <c r="ABW214" s="2"/>
      <c r="ABX214" s="2"/>
      <c r="ABY214" s="2"/>
      <c r="ABZ214" s="2"/>
      <c r="ACA214" s="2"/>
      <c r="ACB214" s="2"/>
      <c r="ACC214" s="2"/>
      <c r="ACD214" s="2"/>
      <c r="ACE214" s="2"/>
      <c r="ACF214" s="2"/>
      <c r="ACG214" s="2"/>
      <c r="ACH214" s="2"/>
      <c r="ACI214" s="2"/>
      <c r="ACJ214" s="2"/>
      <c r="ACK214" s="2"/>
      <c r="ACL214" s="2"/>
      <c r="ACM214" s="2"/>
      <c r="ACN214" s="2"/>
      <c r="ACO214" s="2"/>
      <c r="ACP214" s="2"/>
      <c r="ACQ214" s="2"/>
      <c r="ACR214" s="2"/>
      <c r="ACS214" s="2"/>
      <c r="ACT214" s="2"/>
      <c r="ACU214" s="2"/>
      <c r="ACV214" s="2"/>
      <c r="ACW214" s="2"/>
      <c r="ACX214" s="2"/>
      <c r="ACY214" s="2"/>
      <c r="ACZ214" s="2"/>
      <c r="ADA214" s="2"/>
      <c r="ADB214" s="2"/>
      <c r="ADC214" s="2"/>
      <c r="ADD214" s="2"/>
      <c r="ADE214" s="2"/>
      <c r="ADF214" s="2"/>
      <c r="ADG214" s="2"/>
      <c r="ADH214" s="2"/>
      <c r="ADI214" s="2"/>
      <c r="ADJ214" s="2"/>
      <c r="ADK214" s="2"/>
      <c r="ADL214" s="2"/>
      <c r="ADM214" s="2"/>
      <c r="ADN214" s="2"/>
      <c r="ADO214" s="2"/>
      <c r="ADP214" s="2"/>
      <c r="ADQ214" s="2"/>
      <c r="ADR214" s="2"/>
      <c r="ADS214" s="2"/>
      <c r="ADT214" s="2"/>
      <c r="ADU214" s="2"/>
      <c r="ADV214" s="2"/>
      <c r="ADW214" s="2"/>
      <c r="ADX214" s="2"/>
      <c r="ADY214" s="2"/>
      <c r="ADZ214" s="2"/>
      <c r="AEA214" s="2"/>
      <c r="AEB214" s="2"/>
      <c r="AEC214" s="2"/>
      <c r="AED214" s="2"/>
      <c r="AEE214" s="2"/>
      <c r="AEF214" s="2"/>
      <c r="AEG214" s="2"/>
      <c r="AEH214" s="2"/>
      <c r="AEI214" s="2"/>
      <c r="AEJ214" s="2"/>
      <c r="AEK214" s="2"/>
      <c r="AEL214" s="2"/>
      <c r="AEM214" s="2"/>
      <c r="AEN214" s="2"/>
      <c r="AEO214" s="2"/>
      <c r="AEP214" s="2"/>
      <c r="AEQ214" s="2"/>
      <c r="AER214" s="2"/>
      <c r="AES214" s="2"/>
      <c r="AET214" s="2"/>
      <c r="AEU214" s="2"/>
      <c r="AEV214" s="2"/>
      <c r="AEW214" s="2"/>
      <c r="AEX214" s="2"/>
      <c r="AEY214" s="2"/>
      <c r="AEZ214" s="2"/>
      <c r="AFA214" s="2"/>
      <c r="AFB214" s="2"/>
      <c r="AFC214" s="2"/>
      <c r="AFD214" s="2"/>
      <c r="AFE214" s="2"/>
      <c r="AFF214" s="2"/>
      <c r="AFG214" s="2"/>
      <c r="AFH214" s="2"/>
      <c r="AFI214" s="2"/>
      <c r="AFJ214" s="2"/>
      <c r="AFK214" s="2"/>
      <c r="AFL214" s="2"/>
      <c r="AFM214" s="2"/>
      <c r="AFN214" s="2"/>
      <c r="AFO214" s="2"/>
      <c r="AFP214" s="2"/>
      <c r="AFQ214" s="2"/>
      <c r="AFR214" s="2"/>
      <c r="AFS214" s="2"/>
      <c r="AFT214" s="2"/>
      <c r="AFU214" s="2"/>
      <c r="AFV214" s="2"/>
      <c r="AFW214" s="2"/>
      <c r="AFX214" s="2"/>
      <c r="AFY214" s="2"/>
      <c r="AFZ214" s="2"/>
      <c r="AGA214" s="2"/>
      <c r="AGB214" s="2"/>
      <c r="AGC214" s="2"/>
      <c r="AGD214" s="2"/>
      <c r="AGE214" s="2"/>
      <c r="AGF214" s="2"/>
      <c r="AGG214" s="2"/>
      <c r="AGH214" s="2"/>
      <c r="AGI214" s="2"/>
      <c r="AGJ214" s="2"/>
      <c r="AGK214" s="2"/>
      <c r="AGL214" s="2"/>
      <c r="AGM214" s="2"/>
      <c r="AGN214" s="2"/>
      <c r="AGO214" s="2"/>
      <c r="AGP214" s="2"/>
      <c r="AGQ214" s="2"/>
      <c r="AGR214" s="2"/>
      <c r="AGS214" s="2"/>
      <c r="AGT214" s="2"/>
      <c r="AGU214" s="2"/>
      <c r="AGV214" s="2"/>
      <c r="AGW214" s="2"/>
      <c r="AGX214" s="2"/>
      <c r="AGY214" s="2"/>
      <c r="AGZ214" s="2"/>
      <c r="AHA214" s="2"/>
      <c r="AHB214" s="2"/>
      <c r="AHC214" s="2"/>
      <c r="AHD214" s="2"/>
      <c r="AHE214" s="2"/>
      <c r="AHF214" s="2"/>
      <c r="AHG214" s="2"/>
      <c r="AHH214" s="2"/>
      <c r="AHI214" s="2"/>
      <c r="AHJ214" s="2"/>
      <c r="AHK214" s="2"/>
      <c r="AHL214" s="2"/>
      <c r="AHM214" s="2"/>
      <c r="AHN214" s="2"/>
      <c r="AHO214" s="2"/>
      <c r="AHP214" s="2"/>
      <c r="AHQ214" s="2"/>
      <c r="AHR214" s="2"/>
      <c r="AHS214" s="2"/>
      <c r="AHT214" s="2"/>
      <c r="AHU214" s="2"/>
      <c r="AHV214" s="2"/>
      <c r="AHW214" s="2"/>
      <c r="AHX214" s="2"/>
      <c r="AHY214" s="2"/>
      <c r="AHZ214" s="2"/>
      <c r="AIA214" s="2"/>
      <c r="AIB214" s="2"/>
      <c r="AIC214" s="2"/>
      <c r="AID214" s="2"/>
      <c r="AIE214" s="2"/>
      <c r="AIF214" s="2"/>
      <c r="AIG214" s="2"/>
      <c r="AIH214" s="2"/>
      <c r="AII214" s="2"/>
      <c r="AIJ214" s="2"/>
      <c r="AIK214" s="2"/>
      <c r="AIL214" s="2"/>
      <c r="AIM214" s="2"/>
      <c r="AIN214" s="2"/>
      <c r="AIO214" s="2"/>
      <c r="AIP214" s="2"/>
      <c r="AIQ214" s="2"/>
      <c r="AIR214" s="2"/>
      <c r="AIS214" s="2"/>
      <c r="AIT214" s="2"/>
      <c r="AIU214" s="2"/>
      <c r="AIV214" s="2"/>
      <c r="AIW214" s="2"/>
      <c r="AIX214" s="2"/>
      <c r="AIY214" s="2"/>
      <c r="AIZ214" s="2"/>
      <c r="AJA214" s="2"/>
      <c r="AJB214" s="2"/>
      <c r="AJC214" s="2"/>
      <c r="AJD214" s="2"/>
      <c r="AJE214" s="2"/>
      <c r="AJF214" s="2"/>
      <c r="AJG214" s="2"/>
      <c r="AJH214" s="2"/>
      <c r="AJI214" s="2"/>
      <c r="AJJ214" s="2"/>
      <c r="AJK214" s="2"/>
      <c r="AJL214" s="2"/>
      <c r="AJM214" s="2"/>
      <c r="AJN214" s="2"/>
      <c r="AJO214" s="2"/>
      <c r="AJP214" s="2"/>
      <c r="AJQ214" s="2"/>
    </row>
    <row r="215" spans="1:953" s="1" customFormat="1">
      <c r="A215" s="2"/>
      <c r="B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  <c r="IN215" s="2"/>
      <c r="IO215" s="2"/>
      <c r="IP215" s="2"/>
      <c r="IQ215" s="2"/>
      <c r="IR215" s="2"/>
      <c r="IS215" s="2"/>
      <c r="IT215" s="2"/>
      <c r="IU215" s="2"/>
      <c r="IV215" s="2"/>
      <c r="IW215" s="2"/>
      <c r="IX215" s="2"/>
      <c r="IY215" s="2"/>
      <c r="IZ215" s="2"/>
      <c r="JA215" s="2"/>
      <c r="JB215" s="2"/>
      <c r="JC215" s="2"/>
      <c r="JD215" s="2"/>
      <c r="JE215" s="2"/>
      <c r="JF215" s="2"/>
      <c r="JG215" s="2"/>
      <c r="JH215" s="2"/>
      <c r="JI215" s="2"/>
      <c r="JJ215" s="2"/>
      <c r="JK215" s="2"/>
      <c r="JL215" s="2"/>
      <c r="JM215" s="2"/>
      <c r="JN215" s="2"/>
      <c r="JO215" s="2"/>
      <c r="JP215" s="2"/>
      <c r="JQ215" s="2"/>
      <c r="JR215" s="2"/>
      <c r="JS215" s="2"/>
      <c r="JT215" s="2"/>
      <c r="JU215" s="2"/>
      <c r="JV215" s="2"/>
      <c r="JW215" s="2"/>
      <c r="JX215" s="2"/>
      <c r="JY215" s="2"/>
      <c r="JZ215" s="2"/>
      <c r="KA215" s="2"/>
      <c r="KB215" s="2"/>
      <c r="KC215" s="2"/>
      <c r="KD215" s="2"/>
      <c r="KE215" s="2"/>
      <c r="KF215" s="2"/>
      <c r="KG215" s="2"/>
      <c r="KH215" s="2"/>
      <c r="KI215" s="2"/>
      <c r="KJ215" s="2"/>
      <c r="KK215" s="2"/>
      <c r="KL215" s="2"/>
      <c r="KM215" s="2"/>
      <c r="KN215" s="2"/>
      <c r="KO215" s="2"/>
      <c r="KP215" s="2"/>
      <c r="KQ215" s="2"/>
      <c r="KR215" s="2"/>
      <c r="KS215" s="2"/>
      <c r="KT215" s="2"/>
      <c r="KU215" s="2"/>
      <c r="KV215" s="2"/>
      <c r="KW215" s="2"/>
      <c r="KX215" s="2"/>
      <c r="KY215" s="2"/>
      <c r="KZ215" s="2"/>
      <c r="LA215" s="2"/>
      <c r="LB215" s="2"/>
      <c r="LC215" s="2"/>
      <c r="LD215" s="2"/>
      <c r="LE215" s="2"/>
      <c r="LF215" s="2"/>
      <c r="LG215" s="2"/>
      <c r="LH215" s="2"/>
      <c r="LI215" s="2"/>
      <c r="LJ215" s="2"/>
      <c r="LK215" s="2"/>
      <c r="LL215" s="2"/>
      <c r="LM215" s="2"/>
      <c r="LN215" s="2"/>
      <c r="LO215" s="2"/>
      <c r="LP215" s="2"/>
      <c r="LQ215" s="2"/>
      <c r="LR215" s="2"/>
      <c r="LS215" s="2"/>
      <c r="LT215" s="2"/>
      <c r="LU215" s="2"/>
      <c r="LV215" s="2"/>
      <c r="LW215" s="2"/>
      <c r="LX215" s="2"/>
      <c r="LY215" s="2"/>
      <c r="LZ215" s="2"/>
      <c r="MA215" s="2"/>
      <c r="MB215" s="2"/>
      <c r="MC215" s="2"/>
      <c r="MD215" s="2"/>
      <c r="ME215" s="2"/>
      <c r="MF215" s="2"/>
      <c r="MG215" s="2"/>
      <c r="MH215" s="2"/>
      <c r="MI215" s="2"/>
      <c r="MJ215" s="2"/>
      <c r="MK215" s="2"/>
      <c r="ML215" s="2"/>
      <c r="MM215" s="2"/>
      <c r="MN215" s="2"/>
      <c r="MO215" s="2"/>
      <c r="MP215" s="2"/>
      <c r="MQ215" s="2"/>
      <c r="MR215" s="2"/>
      <c r="MS215" s="2"/>
      <c r="MT215" s="2"/>
      <c r="MU215" s="2"/>
      <c r="MV215" s="2"/>
      <c r="MW215" s="2"/>
      <c r="MX215" s="2"/>
      <c r="MY215" s="2"/>
      <c r="MZ215" s="2"/>
      <c r="NA215" s="2"/>
      <c r="NB215" s="2"/>
      <c r="NC215" s="2"/>
      <c r="ND215" s="2"/>
      <c r="NE215" s="2"/>
      <c r="NF215" s="2"/>
      <c r="NG215" s="2"/>
      <c r="NH215" s="2"/>
      <c r="NI215" s="2"/>
      <c r="NJ215" s="2"/>
      <c r="NK215" s="2"/>
      <c r="NL215" s="2"/>
      <c r="NM215" s="2"/>
      <c r="NN215" s="2"/>
      <c r="NO215" s="2"/>
      <c r="NP215" s="2"/>
      <c r="NQ215" s="2"/>
      <c r="NR215" s="2"/>
      <c r="NS215" s="2"/>
      <c r="NT215" s="2"/>
      <c r="NU215" s="2"/>
      <c r="NV215" s="2"/>
      <c r="NW215" s="2"/>
      <c r="NX215" s="2"/>
      <c r="NY215" s="2"/>
      <c r="NZ215" s="2"/>
      <c r="OA215" s="2"/>
      <c r="OB215" s="2"/>
      <c r="OC215" s="2"/>
      <c r="OD215" s="2"/>
      <c r="OE215" s="2"/>
      <c r="OF215" s="2"/>
      <c r="OG215" s="2"/>
      <c r="OH215" s="2"/>
      <c r="OI215" s="2"/>
      <c r="OJ215" s="2"/>
      <c r="OK215" s="2"/>
      <c r="OL215" s="2"/>
      <c r="OM215" s="2"/>
      <c r="ON215" s="2"/>
      <c r="OO215" s="2"/>
      <c r="OP215" s="2"/>
      <c r="OQ215" s="2"/>
      <c r="OR215" s="2"/>
      <c r="OS215" s="2"/>
      <c r="OT215" s="2"/>
      <c r="OU215" s="2"/>
      <c r="OV215" s="2"/>
      <c r="OW215" s="2"/>
      <c r="OX215" s="2"/>
      <c r="OY215" s="2"/>
      <c r="OZ215" s="2"/>
      <c r="PA215" s="2"/>
      <c r="PB215" s="2"/>
      <c r="PC215" s="2"/>
      <c r="PD215" s="2"/>
      <c r="PE215" s="2"/>
      <c r="PF215" s="2"/>
      <c r="PG215" s="2"/>
      <c r="PH215" s="2"/>
      <c r="PI215" s="2"/>
      <c r="PJ215" s="2"/>
      <c r="PK215" s="2"/>
      <c r="PL215" s="2"/>
      <c r="PM215" s="2"/>
      <c r="PN215" s="2"/>
      <c r="PO215" s="2"/>
      <c r="PP215" s="2"/>
      <c r="PQ215" s="2"/>
      <c r="PR215" s="2"/>
      <c r="PS215" s="2"/>
      <c r="PT215" s="2"/>
      <c r="PU215" s="2"/>
      <c r="PV215" s="2"/>
      <c r="PW215" s="2"/>
      <c r="PX215" s="2"/>
      <c r="PY215" s="2"/>
      <c r="PZ215" s="2"/>
      <c r="QA215" s="2"/>
      <c r="QB215" s="2"/>
      <c r="QC215" s="2"/>
      <c r="QD215" s="2"/>
      <c r="QE215" s="2"/>
      <c r="QF215" s="2"/>
      <c r="QG215" s="2"/>
      <c r="QH215" s="2"/>
      <c r="QI215" s="2"/>
      <c r="QJ215" s="2"/>
      <c r="QK215" s="2"/>
      <c r="QL215" s="2"/>
      <c r="QM215" s="2"/>
      <c r="QN215" s="2"/>
      <c r="QO215" s="2"/>
      <c r="QP215" s="2"/>
      <c r="QQ215" s="2"/>
      <c r="QR215" s="2"/>
      <c r="QS215" s="2"/>
      <c r="QT215" s="2"/>
      <c r="QU215" s="2"/>
      <c r="QV215" s="2"/>
      <c r="QW215" s="2"/>
      <c r="QX215" s="2"/>
      <c r="QY215" s="2"/>
      <c r="QZ215" s="2"/>
      <c r="RA215" s="2"/>
      <c r="RB215" s="2"/>
      <c r="RC215" s="2"/>
      <c r="RD215" s="2"/>
      <c r="RE215" s="2"/>
      <c r="RF215" s="2"/>
      <c r="RG215" s="2"/>
      <c r="RH215" s="2"/>
      <c r="RI215" s="2"/>
      <c r="RJ215" s="2"/>
      <c r="RK215" s="2"/>
      <c r="RL215" s="2"/>
      <c r="RM215" s="2"/>
      <c r="RN215" s="2"/>
      <c r="RO215" s="2"/>
      <c r="RP215" s="2"/>
      <c r="RQ215" s="2"/>
      <c r="RR215" s="2"/>
      <c r="RS215" s="2"/>
      <c r="RT215" s="2"/>
      <c r="RU215" s="2"/>
      <c r="RV215" s="2"/>
      <c r="RW215" s="2"/>
      <c r="RX215" s="2"/>
      <c r="RY215" s="2"/>
      <c r="RZ215" s="2"/>
      <c r="SA215" s="2"/>
      <c r="SB215" s="2"/>
      <c r="SC215" s="2"/>
      <c r="SD215" s="2"/>
      <c r="SE215" s="2"/>
      <c r="SF215" s="2"/>
      <c r="SG215" s="2"/>
      <c r="SH215" s="2"/>
      <c r="SI215" s="2"/>
      <c r="SJ215" s="2"/>
      <c r="SK215" s="2"/>
      <c r="SL215" s="2"/>
      <c r="SM215" s="2"/>
      <c r="SN215" s="2"/>
      <c r="SO215" s="2"/>
      <c r="SP215" s="2"/>
      <c r="SQ215" s="2"/>
      <c r="SR215" s="2"/>
      <c r="SS215" s="2"/>
      <c r="ST215" s="2"/>
      <c r="SU215" s="2"/>
      <c r="SV215" s="2"/>
      <c r="SW215" s="2"/>
      <c r="SX215" s="2"/>
      <c r="SY215" s="2"/>
      <c r="SZ215" s="2"/>
      <c r="TA215" s="2"/>
      <c r="TB215" s="2"/>
      <c r="TC215" s="2"/>
      <c r="TD215" s="2"/>
      <c r="TE215" s="2"/>
      <c r="TF215" s="2"/>
      <c r="TG215" s="2"/>
      <c r="TH215" s="2"/>
      <c r="TI215" s="2"/>
      <c r="TJ215" s="2"/>
      <c r="TK215" s="2"/>
      <c r="TL215" s="2"/>
      <c r="TM215" s="2"/>
      <c r="TN215" s="2"/>
      <c r="TO215" s="2"/>
      <c r="TP215" s="2"/>
      <c r="TQ215" s="2"/>
      <c r="TR215" s="2"/>
      <c r="TS215" s="2"/>
      <c r="TT215" s="2"/>
      <c r="TU215" s="2"/>
      <c r="TV215" s="2"/>
      <c r="TW215" s="2"/>
      <c r="TX215" s="2"/>
      <c r="TY215" s="2"/>
      <c r="TZ215" s="2"/>
      <c r="UA215" s="2"/>
      <c r="UB215" s="2"/>
      <c r="UC215" s="2"/>
      <c r="UD215" s="2"/>
      <c r="UE215" s="2"/>
      <c r="UF215" s="2"/>
      <c r="UG215" s="2"/>
      <c r="UH215" s="2"/>
      <c r="UI215" s="2"/>
      <c r="UJ215" s="2"/>
      <c r="UK215" s="2"/>
      <c r="UL215" s="2"/>
      <c r="UM215" s="2"/>
      <c r="UN215" s="2"/>
      <c r="UO215" s="2"/>
      <c r="UP215" s="2"/>
      <c r="UQ215" s="2"/>
      <c r="UR215" s="2"/>
      <c r="US215" s="2"/>
      <c r="UT215" s="2"/>
      <c r="UU215" s="2"/>
      <c r="UV215" s="2"/>
      <c r="UW215" s="2"/>
      <c r="UX215" s="2"/>
      <c r="UY215" s="2"/>
      <c r="UZ215" s="2"/>
      <c r="VA215" s="2"/>
      <c r="VB215" s="2"/>
      <c r="VC215" s="2"/>
      <c r="VD215" s="2"/>
      <c r="VE215" s="2"/>
      <c r="VF215" s="2"/>
      <c r="VG215" s="2"/>
      <c r="VH215" s="2"/>
      <c r="VI215" s="2"/>
      <c r="VJ215" s="2"/>
      <c r="VK215" s="2"/>
      <c r="VL215" s="2"/>
      <c r="VM215" s="2"/>
      <c r="VN215" s="2"/>
      <c r="VO215" s="2"/>
      <c r="VP215" s="2"/>
      <c r="VQ215" s="2"/>
      <c r="VR215" s="2"/>
      <c r="VS215" s="2"/>
      <c r="VT215" s="2"/>
      <c r="VU215" s="2"/>
      <c r="VV215" s="2"/>
      <c r="VW215" s="2"/>
      <c r="VX215" s="2"/>
      <c r="VY215" s="2"/>
      <c r="VZ215" s="2"/>
      <c r="WA215" s="2"/>
      <c r="WB215" s="2"/>
      <c r="WC215" s="2"/>
      <c r="WD215" s="2"/>
      <c r="WE215" s="2"/>
      <c r="WF215" s="2"/>
      <c r="WG215" s="2"/>
      <c r="WH215" s="2"/>
      <c r="WI215" s="2"/>
      <c r="WJ215" s="2"/>
      <c r="WK215" s="2"/>
      <c r="WL215" s="2"/>
      <c r="WM215" s="2"/>
      <c r="WN215" s="2"/>
      <c r="WO215" s="2"/>
      <c r="WP215" s="2"/>
      <c r="WQ215" s="2"/>
      <c r="WR215" s="2"/>
      <c r="WS215" s="2"/>
      <c r="WT215" s="2"/>
      <c r="WU215" s="2"/>
      <c r="WV215" s="2"/>
      <c r="WW215" s="2"/>
      <c r="WX215" s="2"/>
      <c r="WY215" s="2"/>
      <c r="WZ215" s="2"/>
      <c r="XA215" s="2"/>
      <c r="XB215" s="2"/>
      <c r="XC215" s="2"/>
      <c r="XD215" s="2"/>
      <c r="XE215" s="2"/>
      <c r="XF215" s="2"/>
      <c r="XG215" s="2"/>
      <c r="XH215" s="2"/>
      <c r="XI215" s="2"/>
      <c r="XJ215" s="2"/>
      <c r="XK215" s="2"/>
      <c r="XL215" s="2"/>
      <c r="XM215" s="2"/>
      <c r="XN215" s="2"/>
      <c r="XO215" s="2"/>
      <c r="XP215" s="2"/>
      <c r="XQ215" s="2"/>
      <c r="XR215" s="2"/>
      <c r="XS215" s="2"/>
      <c r="XT215" s="2"/>
      <c r="XU215" s="2"/>
      <c r="XV215" s="2"/>
      <c r="XW215" s="2"/>
      <c r="XX215" s="2"/>
      <c r="XY215" s="2"/>
      <c r="XZ215" s="2"/>
      <c r="YA215" s="2"/>
      <c r="YB215" s="2"/>
      <c r="YC215" s="2"/>
      <c r="YD215" s="2"/>
      <c r="YE215" s="2"/>
      <c r="YF215" s="2"/>
      <c r="YG215" s="2"/>
      <c r="YH215" s="2"/>
      <c r="YI215" s="2"/>
      <c r="YJ215" s="2"/>
      <c r="YK215" s="2"/>
      <c r="YL215" s="2"/>
      <c r="YM215" s="2"/>
      <c r="YN215" s="2"/>
      <c r="YO215" s="2"/>
      <c r="YP215" s="2"/>
      <c r="YQ215" s="2"/>
      <c r="YR215" s="2"/>
      <c r="YS215" s="2"/>
      <c r="YT215" s="2"/>
      <c r="YU215" s="2"/>
      <c r="YV215" s="2"/>
      <c r="YW215" s="2"/>
      <c r="YX215" s="2"/>
      <c r="YY215" s="2"/>
      <c r="YZ215" s="2"/>
      <c r="ZA215" s="2"/>
      <c r="ZB215" s="2"/>
      <c r="ZC215" s="2"/>
      <c r="ZD215" s="2"/>
      <c r="ZE215" s="2"/>
      <c r="ZF215" s="2"/>
      <c r="ZG215" s="2"/>
      <c r="ZH215" s="2"/>
      <c r="ZI215" s="2"/>
      <c r="ZJ215" s="2"/>
      <c r="ZK215" s="2"/>
      <c r="ZL215" s="2"/>
      <c r="ZM215" s="2"/>
      <c r="ZN215" s="2"/>
      <c r="ZO215" s="2"/>
      <c r="ZP215" s="2"/>
      <c r="ZQ215" s="2"/>
      <c r="ZR215" s="2"/>
      <c r="ZS215" s="2"/>
      <c r="ZT215" s="2"/>
      <c r="ZU215" s="2"/>
      <c r="ZV215" s="2"/>
      <c r="ZW215" s="2"/>
      <c r="ZX215" s="2"/>
      <c r="ZY215" s="2"/>
      <c r="ZZ215" s="2"/>
      <c r="AAA215" s="2"/>
      <c r="AAB215" s="2"/>
      <c r="AAC215" s="2"/>
      <c r="AAD215" s="2"/>
      <c r="AAE215" s="2"/>
      <c r="AAF215" s="2"/>
      <c r="AAG215" s="2"/>
      <c r="AAH215" s="2"/>
      <c r="AAI215" s="2"/>
      <c r="AAJ215" s="2"/>
      <c r="AAK215" s="2"/>
      <c r="AAL215" s="2"/>
      <c r="AAM215" s="2"/>
      <c r="AAN215" s="2"/>
      <c r="AAO215" s="2"/>
      <c r="AAP215" s="2"/>
      <c r="AAQ215" s="2"/>
      <c r="AAR215" s="2"/>
      <c r="AAS215" s="2"/>
      <c r="AAT215" s="2"/>
      <c r="AAU215" s="2"/>
      <c r="AAV215" s="2"/>
      <c r="AAW215" s="2"/>
      <c r="AAX215" s="2"/>
      <c r="AAY215" s="2"/>
      <c r="AAZ215" s="2"/>
      <c r="ABA215" s="2"/>
      <c r="ABB215" s="2"/>
      <c r="ABC215" s="2"/>
      <c r="ABD215" s="2"/>
      <c r="ABE215" s="2"/>
      <c r="ABF215" s="2"/>
      <c r="ABG215" s="2"/>
      <c r="ABH215" s="2"/>
      <c r="ABI215" s="2"/>
      <c r="ABJ215" s="2"/>
      <c r="ABK215" s="2"/>
      <c r="ABL215" s="2"/>
      <c r="ABM215" s="2"/>
      <c r="ABN215" s="2"/>
      <c r="ABO215" s="2"/>
      <c r="ABP215" s="2"/>
      <c r="ABQ215" s="2"/>
      <c r="ABR215" s="2"/>
      <c r="ABS215" s="2"/>
      <c r="ABT215" s="2"/>
      <c r="ABU215" s="2"/>
      <c r="ABV215" s="2"/>
      <c r="ABW215" s="2"/>
      <c r="ABX215" s="2"/>
      <c r="ABY215" s="2"/>
      <c r="ABZ215" s="2"/>
      <c r="ACA215" s="2"/>
      <c r="ACB215" s="2"/>
      <c r="ACC215" s="2"/>
      <c r="ACD215" s="2"/>
      <c r="ACE215" s="2"/>
      <c r="ACF215" s="2"/>
      <c r="ACG215" s="2"/>
      <c r="ACH215" s="2"/>
      <c r="ACI215" s="2"/>
      <c r="ACJ215" s="2"/>
      <c r="ACK215" s="2"/>
      <c r="ACL215" s="2"/>
      <c r="ACM215" s="2"/>
      <c r="ACN215" s="2"/>
      <c r="ACO215" s="2"/>
      <c r="ACP215" s="2"/>
      <c r="ACQ215" s="2"/>
      <c r="ACR215" s="2"/>
      <c r="ACS215" s="2"/>
      <c r="ACT215" s="2"/>
      <c r="ACU215" s="2"/>
      <c r="ACV215" s="2"/>
      <c r="ACW215" s="2"/>
      <c r="ACX215" s="2"/>
      <c r="ACY215" s="2"/>
      <c r="ACZ215" s="2"/>
      <c r="ADA215" s="2"/>
      <c r="ADB215" s="2"/>
      <c r="ADC215" s="2"/>
      <c r="ADD215" s="2"/>
      <c r="ADE215" s="2"/>
      <c r="ADF215" s="2"/>
      <c r="ADG215" s="2"/>
      <c r="ADH215" s="2"/>
      <c r="ADI215" s="2"/>
      <c r="ADJ215" s="2"/>
      <c r="ADK215" s="2"/>
      <c r="ADL215" s="2"/>
      <c r="ADM215" s="2"/>
      <c r="ADN215" s="2"/>
      <c r="ADO215" s="2"/>
      <c r="ADP215" s="2"/>
      <c r="ADQ215" s="2"/>
      <c r="ADR215" s="2"/>
      <c r="ADS215" s="2"/>
      <c r="ADT215" s="2"/>
      <c r="ADU215" s="2"/>
      <c r="ADV215" s="2"/>
      <c r="ADW215" s="2"/>
      <c r="ADX215" s="2"/>
      <c r="ADY215" s="2"/>
      <c r="ADZ215" s="2"/>
      <c r="AEA215" s="2"/>
      <c r="AEB215" s="2"/>
      <c r="AEC215" s="2"/>
      <c r="AED215" s="2"/>
      <c r="AEE215" s="2"/>
      <c r="AEF215" s="2"/>
      <c r="AEG215" s="2"/>
      <c r="AEH215" s="2"/>
      <c r="AEI215" s="2"/>
      <c r="AEJ215" s="2"/>
      <c r="AEK215" s="2"/>
      <c r="AEL215" s="2"/>
      <c r="AEM215" s="2"/>
      <c r="AEN215" s="2"/>
      <c r="AEO215" s="2"/>
      <c r="AEP215" s="2"/>
      <c r="AEQ215" s="2"/>
      <c r="AER215" s="2"/>
      <c r="AES215" s="2"/>
      <c r="AET215" s="2"/>
      <c r="AEU215" s="2"/>
      <c r="AEV215" s="2"/>
      <c r="AEW215" s="2"/>
      <c r="AEX215" s="2"/>
      <c r="AEY215" s="2"/>
      <c r="AEZ215" s="2"/>
      <c r="AFA215" s="2"/>
      <c r="AFB215" s="2"/>
      <c r="AFC215" s="2"/>
      <c r="AFD215" s="2"/>
      <c r="AFE215" s="2"/>
      <c r="AFF215" s="2"/>
      <c r="AFG215" s="2"/>
      <c r="AFH215" s="2"/>
      <c r="AFI215" s="2"/>
      <c r="AFJ215" s="2"/>
      <c r="AFK215" s="2"/>
      <c r="AFL215" s="2"/>
      <c r="AFM215" s="2"/>
      <c r="AFN215" s="2"/>
      <c r="AFO215" s="2"/>
      <c r="AFP215" s="2"/>
      <c r="AFQ215" s="2"/>
      <c r="AFR215" s="2"/>
      <c r="AFS215" s="2"/>
      <c r="AFT215" s="2"/>
      <c r="AFU215" s="2"/>
      <c r="AFV215" s="2"/>
      <c r="AFW215" s="2"/>
      <c r="AFX215" s="2"/>
      <c r="AFY215" s="2"/>
      <c r="AFZ215" s="2"/>
      <c r="AGA215" s="2"/>
      <c r="AGB215" s="2"/>
      <c r="AGC215" s="2"/>
      <c r="AGD215" s="2"/>
      <c r="AGE215" s="2"/>
      <c r="AGF215" s="2"/>
      <c r="AGG215" s="2"/>
      <c r="AGH215" s="2"/>
      <c r="AGI215" s="2"/>
      <c r="AGJ215" s="2"/>
      <c r="AGK215" s="2"/>
      <c r="AGL215" s="2"/>
      <c r="AGM215" s="2"/>
      <c r="AGN215" s="2"/>
      <c r="AGO215" s="2"/>
      <c r="AGP215" s="2"/>
      <c r="AGQ215" s="2"/>
      <c r="AGR215" s="2"/>
      <c r="AGS215" s="2"/>
      <c r="AGT215" s="2"/>
      <c r="AGU215" s="2"/>
      <c r="AGV215" s="2"/>
      <c r="AGW215" s="2"/>
      <c r="AGX215" s="2"/>
      <c r="AGY215" s="2"/>
      <c r="AGZ215" s="2"/>
      <c r="AHA215" s="2"/>
      <c r="AHB215" s="2"/>
      <c r="AHC215" s="2"/>
      <c r="AHD215" s="2"/>
      <c r="AHE215" s="2"/>
      <c r="AHF215" s="2"/>
      <c r="AHG215" s="2"/>
      <c r="AHH215" s="2"/>
      <c r="AHI215" s="2"/>
      <c r="AHJ215" s="2"/>
      <c r="AHK215" s="2"/>
      <c r="AHL215" s="2"/>
      <c r="AHM215" s="2"/>
      <c r="AHN215" s="2"/>
      <c r="AHO215" s="2"/>
      <c r="AHP215" s="2"/>
      <c r="AHQ215" s="2"/>
      <c r="AHR215" s="2"/>
      <c r="AHS215" s="2"/>
      <c r="AHT215" s="2"/>
      <c r="AHU215" s="2"/>
      <c r="AHV215" s="2"/>
      <c r="AHW215" s="2"/>
      <c r="AHX215" s="2"/>
      <c r="AHY215" s="2"/>
      <c r="AHZ215" s="2"/>
      <c r="AIA215" s="2"/>
      <c r="AIB215" s="2"/>
      <c r="AIC215" s="2"/>
      <c r="AID215" s="2"/>
      <c r="AIE215" s="2"/>
      <c r="AIF215" s="2"/>
      <c r="AIG215" s="2"/>
      <c r="AIH215" s="2"/>
      <c r="AII215" s="2"/>
      <c r="AIJ215" s="2"/>
      <c r="AIK215" s="2"/>
      <c r="AIL215" s="2"/>
      <c r="AIM215" s="2"/>
      <c r="AIN215" s="2"/>
      <c r="AIO215" s="2"/>
      <c r="AIP215" s="2"/>
      <c r="AIQ215" s="2"/>
      <c r="AIR215" s="2"/>
      <c r="AIS215" s="2"/>
      <c r="AIT215" s="2"/>
      <c r="AIU215" s="2"/>
      <c r="AIV215" s="2"/>
      <c r="AIW215" s="2"/>
      <c r="AIX215" s="2"/>
      <c r="AIY215" s="2"/>
      <c r="AIZ215" s="2"/>
      <c r="AJA215" s="2"/>
      <c r="AJB215" s="2"/>
      <c r="AJC215" s="2"/>
      <c r="AJD215" s="2"/>
      <c r="AJE215" s="2"/>
      <c r="AJF215" s="2"/>
      <c r="AJG215" s="2"/>
      <c r="AJH215" s="2"/>
      <c r="AJI215" s="2"/>
      <c r="AJJ215" s="2"/>
      <c r="AJK215" s="2"/>
      <c r="AJL215" s="2"/>
      <c r="AJM215" s="2"/>
      <c r="AJN215" s="2"/>
      <c r="AJO215" s="2"/>
      <c r="AJP215" s="2"/>
      <c r="AJQ215" s="2"/>
    </row>
    <row r="216" spans="1:953" s="1" customFormat="1">
      <c r="A216" s="2"/>
      <c r="B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  <c r="IN216" s="2"/>
      <c r="IO216" s="2"/>
      <c r="IP216" s="2"/>
      <c r="IQ216" s="2"/>
      <c r="IR216" s="2"/>
      <c r="IS216" s="2"/>
      <c r="IT216" s="2"/>
      <c r="IU216" s="2"/>
      <c r="IV216" s="2"/>
      <c r="IW216" s="2"/>
      <c r="IX216" s="2"/>
      <c r="IY216" s="2"/>
      <c r="IZ216" s="2"/>
      <c r="JA216" s="2"/>
      <c r="JB216" s="2"/>
      <c r="JC216" s="2"/>
      <c r="JD216" s="2"/>
      <c r="JE216" s="2"/>
      <c r="JF216" s="2"/>
      <c r="JG216" s="2"/>
      <c r="JH216" s="2"/>
      <c r="JI216" s="2"/>
      <c r="JJ216" s="2"/>
      <c r="JK216" s="2"/>
      <c r="JL216" s="2"/>
      <c r="JM216" s="2"/>
      <c r="JN216" s="2"/>
      <c r="JO216" s="2"/>
      <c r="JP216" s="2"/>
      <c r="JQ216" s="2"/>
      <c r="JR216" s="2"/>
      <c r="JS216" s="2"/>
      <c r="JT216" s="2"/>
      <c r="JU216" s="2"/>
      <c r="JV216" s="2"/>
      <c r="JW216" s="2"/>
      <c r="JX216" s="2"/>
      <c r="JY216" s="2"/>
      <c r="JZ216" s="2"/>
      <c r="KA216" s="2"/>
      <c r="KB216" s="2"/>
      <c r="KC216" s="2"/>
      <c r="KD216" s="2"/>
      <c r="KE216" s="2"/>
      <c r="KF216" s="2"/>
      <c r="KG216" s="2"/>
      <c r="KH216" s="2"/>
      <c r="KI216" s="2"/>
      <c r="KJ216" s="2"/>
      <c r="KK216" s="2"/>
      <c r="KL216" s="2"/>
      <c r="KM216" s="2"/>
      <c r="KN216" s="2"/>
      <c r="KO216" s="2"/>
      <c r="KP216" s="2"/>
      <c r="KQ216" s="2"/>
      <c r="KR216" s="2"/>
      <c r="KS216" s="2"/>
      <c r="KT216" s="2"/>
      <c r="KU216" s="2"/>
      <c r="KV216" s="2"/>
      <c r="KW216" s="2"/>
      <c r="KX216" s="2"/>
      <c r="KY216" s="2"/>
      <c r="KZ216" s="2"/>
      <c r="LA216" s="2"/>
      <c r="LB216" s="2"/>
      <c r="LC216" s="2"/>
      <c r="LD216" s="2"/>
      <c r="LE216" s="2"/>
      <c r="LF216" s="2"/>
      <c r="LG216" s="2"/>
      <c r="LH216" s="2"/>
      <c r="LI216" s="2"/>
      <c r="LJ216" s="2"/>
      <c r="LK216" s="2"/>
      <c r="LL216" s="2"/>
      <c r="LM216" s="2"/>
      <c r="LN216" s="2"/>
      <c r="LO216" s="2"/>
      <c r="LP216" s="2"/>
      <c r="LQ216" s="2"/>
      <c r="LR216" s="2"/>
      <c r="LS216" s="2"/>
      <c r="LT216" s="2"/>
      <c r="LU216" s="2"/>
      <c r="LV216" s="2"/>
      <c r="LW216" s="2"/>
      <c r="LX216" s="2"/>
      <c r="LY216" s="2"/>
      <c r="LZ216" s="2"/>
      <c r="MA216" s="2"/>
      <c r="MB216" s="2"/>
      <c r="MC216" s="2"/>
      <c r="MD216" s="2"/>
      <c r="ME216" s="2"/>
      <c r="MF216" s="2"/>
      <c r="MG216" s="2"/>
      <c r="MH216" s="2"/>
      <c r="MI216" s="2"/>
      <c r="MJ216" s="2"/>
      <c r="MK216" s="2"/>
      <c r="ML216" s="2"/>
      <c r="MM216" s="2"/>
      <c r="MN216" s="2"/>
      <c r="MO216" s="2"/>
      <c r="MP216" s="2"/>
      <c r="MQ216" s="2"/>
      <c r="MR216" s="2"/>
      <c r="MS216" s="2"/>
      <c r="MT216" s="2"/>
      <c r="MU216" s="2"/>
      <c r="MV216" s="2"/>
      <c r="MW216" s="2"/>
      <c r="MX216" s="2"/>
      <c r="MY216" s="2"/>
      <c r="MZ216" s="2"/>
      <c r="NA216" s="2"/>
      <c r="NB216" s="2"/>
      <c r="NC216" s="2"/>
      <c r="ND216" s="2"/>
      <c r="NE216" s="2"/>
      <c r="NF216" s="2"/>
      <c r="NG216" s="2"/>
      <c r="NH216" s="2"/>
      <c r="NI216" s="2"/>
      <c r="NJ216" s="2"/>
      <c r="NK216" s="2"/>
      <c r="NL216" s="2"/>
      <c r="NM216" s="2"/>
      <c r="NN216" s="2"/>
      <c r="NO216" s="2"/>
      <c r="NP216" s="2"/>
      <c r="NQ216" s="2"/>
      <c r="NR216" s="2"/>
      <c r="NS216" s="2"/>
      <c r="NT216" s="2"/>
      <c r="NU216" s="2"/>
      <c r="NV216" s="2"/>
      <c r="NW216" s="2"/>
      <c r="NX216" s="2"/>
      <c r="NY216" s="2"/>
      <c r="NZ216" s="2"/>
      <c r="OA216" s="2"/>
      <c r="OB216" s="2"/>
      <c r="OC216" s="2"/>
      <c r="OD216" s="2"/>
      <c r="OE216" s="2"/>
      <c r="OF216" s="2"/>
      <c r="OG216" s="2"/>
      <c r="OH216" s="2"/>
      <c r="OI216" s="2"/>
      <c r="OJ216" s="2"/>
      <c r="OK216" s="2"/>
      <c r="OL216" s="2"/>
      <c r="OM216" s="2"/>
      <c r="ON216" s="2"/>
      <c r="OO216" s="2"/>
      <c r="OP216" s="2"/>
      <c r="OQ216" s="2"/>
      <c r="OR216" s="2"/>
      <c r="OS216" s="2"/>
      <c r="OT216" s="2"/>
      <c r="OU216" s="2"/>
      <c r="OV216" s="2"/>
      <c r="OW216" s="2"/>
      <c r="OX216" s="2"/>
      <c r="OY216" s="2"/>
      <c r="OZ216" s="2"/>
      <c r="PA216" s="2"/>
      <c r="PB216" s="2"/>
      <c r="PC216" s="2"/>
      <c r="PD216" s="2"/>
      <c r="PE216" s="2"/>
      <c r="PF216" s="2"/>
      <c r="PG216" s="2"/>
      <c r="PH216" s="2"/>
      <c r="PI216" s="2"/>
      <c r="PJ216" s="2"/>
      <c r="PK216" s="2"/>
      <c r="PL216" s="2"/>
      <c r="PM216" s="2"/>
      <c r="PN216" s="2"/>
      <c r="PO216" s="2"/>
      <c r="PP216" s="2"/>
      <c r="PQ216" s="2"/>
      <c r="PR216" s="2"/>
      <c r="PS216" s="2"/>
      <c r="PT216" s="2"/>
      <c r="PU216" s="2"/>
      <c r="PV216" s="2"/>
      <c r="PW216" s="2"/>
      <c r="PX216" s="2"/>
      <c r="PY216" s="2"/>
      <c r="PZ216" s="2"/>
      <c r="QA216" s="2"/>
      <c r="QB216" s="2"/>
      <c r="QC216" s="2"/>
      <c r="QD216" s="2"/>
      <c r="QE216" s="2"/>
      <c r="QF216" s="2"/>
      <c r="QG216" s="2"/>
      <c r="QH216" s="2"/>
      <c r="QI216" s="2"/>
      <c r="QJ216" s="2"/>
      <c r="QK216" s="2"/>
      <c r="QL216" s="2"/>
      <c r="QM216" s="2"/>
      <c r="QN216" s="2"/>
      <c r="QO216" s="2"/>
      <c r="QP216" s="2"/>
      <c r="QQ216" s="2"/>
      <c r="QR216" s="2"/>
      <c r="QS216" s="2"/>
      <c r="QT216" s="2"/>
      <c r="QU216" s="2"/>
      <c r="QV216" s="2"/>
      <c r="QW216" s="2"/>
      <c r="QX216" s="2"/>
      <c r="QY216" s="2"/>
      <c r="QZ216" s="2"/>
      <c r="RA216" s="2"/>
      <c r="RB216" s="2"/>
      <c r="RC216" s="2"/>
      <c r="RD216" s="2"/>
      <c r="RE216" s="2"/>
      <c r="RF216" s="2"/>
      <c r="RG216" s="2"/>
      <c r="RH216" s="2"/>
      <c r="RI216" s="2"/>
      <c r="RJ216" s="2"/>
      <c r="RK216" s="2"/>
      <c r="RL216" s="2"/>
      <c r="RM216" s="2"/>
      <c r="RN216" s="2"/>
      <c r="RO216" s="2"/>
      <c r="RP216" s="2"/>
      <c r="RQ216" s="2"/>
      <c r="RR216" s="2"/>
      <c r="RS216" s="2"/>
      <c r="RT216" s="2"/>
      <c r="RU216" s="2"/>
      <c r="RV216" s="2"/>
      <c r="RW216" s="2"/>
      <c r="RX216" s="2"/>
      <c r="RY216" s="2"/>
      <c r="RZ216" s="2"/>
      <c r="SA216" s="2"/>
      <c r="SB216" s="2"/>
      <c r="SC216" s="2"/>
      <c r="SD216" s="2"/>
      <c r="SE216" s="2"/>
      <c r="SF216" s="2"/>
      <c r="SG216" s="2"/>
      <c r="SH216" s="2"/>
      <c r="SI216" s="2"/>
      <c r="SJ216" s="2"/>
      <c r="SK216" s="2"/>
      <c r="SL216" s="2"/>
      <c r="SM216" s="2"/>
      <c r="SN216" s="2"/>
      <c r="SO216" s="2"/>
      <c r="SP216" s="2"/>
      <c r="SQ216" s="2"/>
      <c r="SR216" s="2"/>
      <c r="SS216" s="2"/>
      <c r="ST216" s="2"/>
      <c r="SU216" s="2"/>
      <c r="SV216" s="2"/>
      <c r="SW216" s="2"/>
      <c r="SX216" s="2"/>
      <c r="SY216" s="2"/>
      <c r="SZ216" s="2"/>
      <c r="TA216" s="2"/>
      <c r="TB216" s="2"/>
      <c r="TC216" s="2"/>
      <c r="TD216" s="2"/>
      <c r="TE216" s="2"/>
      <c r="TF216" s="2"/>
      <c r="TG216" s="2"/>
      <c r="TH216" s="2"/>
      <c r="TI216" s="2"/>
      <c r="TJ216" s="2"/>
      <c r="TK216" s="2"/>
      <c r="TL216" s="2"/>
      <c r="TM216" s="2"/>
      <c r="TN216" s="2"/>
      <c r="TO216" s="2"/>
      <c r="TP216" s="2"/>
      <c r="TQ216" s="2"/>
      <c r="TR216" s="2"/>
      <c r="TS216" s="2"/>
      <c r="TT216" s="2"/>
      <c r="TU216" s="2"/>
      <c r="TV216" s="2"/>
      <c r="TW216" s="2"/>
      <c r="TX216" s="2"/>
      <c r="TY216" s="2"/>
      <c r="TZ216" s="2"/>
      <c r="UA216" s="2"/>
      <c r="UB216" s="2"/>
      <c r="UC216" s="2"/>
      <c r="UD216" s="2"/>
      <c r="UE216" s="2"/>
      <c r="UF216" s="2"/>
      <c r="UG216" s="2"/>
      <c r="UH216" s="2"/>
      <c r="UI216" s="2"/>
      <c r="UJ216" s="2"/>
      <c r="UK216" s="2"/>
      <c r="UL216" s="2"/>
      <c r="UM216" s="2"/>
      <c r="UN216" s="2"/>
      <c r="UO216" s="2"/>
      <c r="UP216" s="2"/>
      <c r="UQ216" s="2"/>
      <c r="UR216" s="2"/>
      <c r="US216" s="2"/>
      <c r="UT216" s="2"/>
      <c r="UU216" s="2"/>
      <c r="UV216" s="2"/>
      <c r="UW216" s="2"/>
      <c r="UX216" s="2"/>
      <c r="UY216" s="2"/>
      <c r="UZ216" s="2"/>
      <c r="VA216" s="2"/>
      <c r="VB216" s="2"/>
      <c r="VC216" s="2"/>
      <c r="VD216" s="2"/>
      <c r="VE216" s="2"/>
      <c r="VF216" s="2"/>
      <c r="VG216" s="2"/>
      <c r="VH216" s="2"/>
      <c r="VI216" s="2"/>
      <c r="VJ216" s="2"/>
      <c r="VK216" s="2"/>
      <c r="VL216" s="2"/>
      <c r="VM216" s="2"/>
      <c r="VN216" s="2"/>
      <c r="VO216" s="2"/>
      <c r="VP216" s="2"/>
      <c r="VQ216" s="2"/>
      <c r="VR216" s="2"/>
      <c r="VS216" s="2"/>
      <c r="VT216" s="2"/>
      <c r="VU216" s="2"/>
      <c r="VV216" s="2"/>
      <c r="VW216" s="2"/>
      <c r="VX216" s="2"/>
      <c r="VY216" s="2"/>
      <c r="VZ216" s="2"/>
      <c r="WA216" s="2"/>
      <c r="WB216" s="2"/>
      <c r="WC216" s="2"/>
      <c r="WD216" s="2"/>
      <c r="WE216" s="2"/>
      <c r="WF216" s="2"/>
      <c r="WG216" s="2"/>
      <c r="WH216" s="2"/>
      <c r="WI216" s="2"/>
      <c r="WJ216" s="2"/>
      <c r="WK216" s="2"/>
      <c r="WL216" s="2"/>
      <c r="WM216" s="2"/>
      <c r="WN216" s="2"/>
      <c r="WO216" s="2"/>
      <c r="WP216" s="2"/>
      <c r="WQ216" s="2"/>
      <c r="WR216" s="2"/>
      <c r="WS216" s="2"/>
      <c r="WT216" s="2"/>
      <c r="WU216" s="2"/>
      <c r="WV216" s="2"/>
      <c r="WW216" s="2"/>
      <c r="WX216" s="2"/>
      <c r="WY216" s="2"/>
      <c r="WZ216" s="2"/>
      <c r="XA216" s="2"/>
      <c r="XB216" s="2"/>
      <c r="XC216" s="2"/>
      <c r="XD216" s="2"/>
      <c r="XE216" s="2"/>
      <c r="XF216" s="2"/>
      <c r="XG216" s="2"/>
      <c r="XH216" s="2"/>
      <c r="XI216" s="2"/>
      <c r="XJ216" s="2"/>
      <c r="XK216" s="2"/>
      <c r="XL216" s="2"/>
      <c r="XM216" s="2"/>
      <c r="XN216" s="2"/>
      <c r="XO216" s="2"/>
      <c r="XP216" s="2"/>
      <c r="XQ216" s="2"/>
      <c r="XR216" s="2"/>
      <c r="XS216" s="2"/>
      <c r="XT216" s="2"/>
      <c r="XU216" s="2"/>
      <c r="XV216" s="2"/>
      <c r="XW216" s="2"/>
      <c r="XX216" s="2"/>
      <c r="XY216" s="2"/>
      <c r="XZ216" s="2"/>
      <c r="YA216" s="2"/>
      <c r="YB216" s="2"/>
      <c r="YC216" s="2"/>
      <c r="YD216" s="2"/>
      <c r="YE216" s="2"/>
      <c r="YF216" s="2"/>
      <c r="YG216" s="2"/>
      <c r="YH216" s="2"/>
      <c r="YI216" s="2"/>
      <c r="YJ216" s="2"/>
      <c r="YK216" s="2"/>
      <c r="YL216" s="2"/>
      <c r="YM216" s="2"/>
      <c r="YN216" s="2"/>
      <c r="YO216" s="2"/>
      <c r="YP216" s="2"/>
      <c r="YQ216" s="2"/>
      <c r="YR216" s="2"/>
      <c r="YS216" s="2"/>
      <c r="YT216" s="2"/>
      <c r="YU216" s="2"/>
      <c r="YV216" s="2"/>
      <c r="YW216" s="2"/>
      <c r="YX216" s="2"/>
      <c r="YY216" s="2"/>
      <c r="YZ216" s="2"/>
      <c r="ZA216" s="2"/>
      <c r="ZB216" s="2"/>
      <c r="ZC216" s="2"/>
      <c r="ZD216" s="2"/>
      <c r="ZE216" s="2"/>
      <c r="ZF216" s="2"/>
      <c r="ZG216" s="2"/>
      <c r="ZH216" s="2"/>
      <c r="ZI216" s="2"/>
      <c r="ZJ216" s="2"/>
      <c r="ZK216" s="2"/>
      <c r="ZL216" s="2"/>
      <c r="ZM216" s="2"/>
      <c r="ZN216" s="2"/>
      <c r="ZO216" s="2"/>
      <c r="ZP216" s="2"/>
      <c r="ZQ216" s="2"/>
      <c r="ZR216" s="2"/>
      <c r="ZS216" s="2"/>
      <c r="ZT216" s="2"/>
      <c r="ZU216" s="2"/>
      <c r="ZV216" s="2"/>
      <c r="ZW216" s="2"/>
      <c r="ZX216" s="2"/>
      <c r="ZY216" s="2"/>
      <c r="ZZ216" s="2"/>
      <c r="AAA216" s="2"/>
      <c r="AAB216" s="2"/>
      <c r="AAC216" s="2"/>
      <c r="AAD216" s="2"/>
      <c r="AAE216" s="2"/>
      <c r="AAF216" s="2"/>
      <c r="AAG216" s="2"/>
      <c r="AAH216" s="2"/>
      <c r="AAI216" s="2"/>
      <c r="AAJ216" s="2"/>
      <c r="AAK216" s="2"/>
      <c r="AAL216" s="2"/>
      <c r="AAM216" s="2"/>
      <c r="AAN216" s="2"/>
      <c r="AAO216" s="2"/>
      <c r="AAP216" s="2"/>
      <c r="AAQ216" s="2"/>
      <c r="AAR216" s="2"/>
      <c r="AAS216" s="2"/>
      <c r="AAT216" s="2"/>
      <c r="AAU216" s="2"/>
      <c r="AAV216" s="2"/>
      <c r="AAW216" s="2"/>
      <c r="AAX216" s="2"/>
      <c r="AAY216" s="2"/>
      <c r="AAZ216" s="2"/>
      <c r="ABA216" s="2"/>
      <c r="ABB216" s="2"/>
      <c r="ABC216" s="2"/>
      <c r="ABD216" s="2"/>
      <c r="ABE216" s="2"/>
      <c r="ABF216" s="2"/>
      <c r="ABG216" s="2"/>
      <c r="ABH216" s="2"/>
      <c r="ABI216" s="2"/>
      <c r="ABJ216" s="2"/>
      <c r="ABK216" s="2"/>
      <c r="ABL216" s="2"/>
      <c r="ABM216" s="2"/>
      <c r="ABN216" s="2"/>
      <c r="ABO216" s="2"/>
      <c r="ABP216" s="2"/>
      <c r="ABQ216" s="2"/>
      <c r="ABR216" s="2"/>
      <c r="ABS216" s="2"/>
      <c r="ABT216" s="2"/>
      <c r="ABU216" s="2"/>
      <c r="ABV216" s="2"/>
      <c r="ABW216" s="2"/>
      <c r="ABX216" s="2"/>
      <c r="ABY216" s="2"/>
      <c r="ABZ216" s="2"/>
      <c r="ACA216" s="2"/>
      <c r="ACB216" s="2"/>
      <c r="ACC216" s="2"/>
      <c r="ACD216" s="2"/>
      <c r="ACE216" s="2"/>
      <c r="ACF216" s="2"/>
      <c r="ACG216" s="2"/>
      <c r="ACH216" s="2"/>
      <c r="ACI216" s="2"/>
      <c r="ACJ216" s="2"/>
      <c r="ACK216" s="2"/>
      <c r="ACL216" s="2"/>
      <c r="ACM216" s="2"/>
      <c r="ACN216" s="2"/>
      <c r="ACO216" s="2"/>
      <c r="ACP216" s="2"/>
      <c r="ACQ216" s="2"/>
      <c r="ACR216" s="2"/>
      <c r="ACS216" s="2"/>
      <c r="ACT216" s="2"/>
      <c r="ACU216" s="2"/>
      <c r="ACV216" s="2"/>
      <c r="ACW216" s="2"/>
      <c r="ACX216" s="2"/>
      <c r="ACY216" s="2"/>
      <c r="ACZ216" s="2"/>
      <c r="ADA216" s="2"/>
      <c r="ADB216" s="2"/>
      <c r="ADC216" s="2"/>
      <c r="ADD216" s="2"/>
      <c r="ADE216" s="2"/>
      <c r="ADF216" s="2"/>
      <c r="ADG216" s="2"/>
      <c r="ADH216" s="2"/>
      <c r="ADI216" s="2"/>
      <c r="ADJ216" s="2"/>
      <c r="ADK216" s="2"/>
      <c r="ADL216" s="2"/>
      <c r="ADM216" s="2"/>
      <c r="ADN216" s="2"/>
      <c r="ADO216" s="2"/>
      <c r="ADP216" s="2"/>
      <c r="ADQ216" s="2"/>
      <c r="ADR216" s="2"/>
      <c r="ADS216" s="2"/>
      <c r="ADT216" s="2"/>
      <c r="ADU216" s="2"/>
      <c r="ADV216" s="2"/>
      <c r="ADW216" s="2"/>
      <c r="ADX216" s="2"/>
      <c r="ADY216" s="2"/>
      <c r="ADZ216" s="2"/>
      <c r="AEA216" s="2"/>
      <c r="AEB216" s="2"/>
      <c r="AEC216" s="2"/>
      <c r="AED216" s="2"/>
      <c r="AEE216" s="2"/>
      <c r="AEF216" s="2"/>
      <c r="AEG216" s="2"/>
      <c r="AEH216" s="2"/>
      <c r="AEI216" s="2"/>
      <c r="AEJ216" s="2"/>
      <c r="AEK216" s="2"/>
      <c r="AEL216" s="2"/>
      <c r="AEM216" s="2"/>
      <c r="AEN216" s="2"/>
      <c r="AEO216" s="2"/>
      <c r="AEP216" s="2"/>
      <c r="AEQ216" s="2"/>
      <c r="AER216" s="2"/>
      <c r="AES216" s="2"/>
      <c r="AET216" s="2"/>
      <c r="AEU216" s="2"/>
      <c r="AEV216" s="2"/>
      <c r="AEW216" s="2"/>
      <c r="AEX216" s="2"/>
      <c r="AEY216" s="2"/>
      <c r="AEZ216" s="2"/>
      <c r="AFA216" s="2"/>
      <c r="AFB216" s="2"/>
      <c r="AFC216" s="2"/>
      <c r="AFD216" s="2"/>
      <c r="AFE216" s="2"/>
      <c r="AFF216" s="2"/>
      <c r="AFG216" s="2"/>
      <c r="AFH216" s="2"/>
      <c r="AFI216" s="2"/>
      <c r="AFJ216" s="2"/>
      <c r="AFK216" s="2"/>
      <c r="AFL216" s="2"/>
      <c r="AFM216" s="2"/>
      <c r="AFN216" s="2"/>
      <c r="AFO216" s="2"/>
      <c r="AFP216" s="2"/>
      <c r="AFQ216" s="2"/>
      <c r="AFR216" s="2"/>
      <c r="AFS216" s="2"/>
      <c r="AFT216" s="2"/>
      <c r="AFU216" s="2"/>
      <c r="AFV216" s="2"/>
      <c r="AFW216" s="2"/>
      <c r="AFX216" s="2"/>
      <c r="AFY216" s="2"/>
      <c r="AFZ216" s="2"/>
      <c r="AGA216" s="2"/>
      <c r="AGB216" s="2"/>
      <c r="AGC216" s="2"/>
      <c r="AGD216" s="2"/>
      <c r="AGE216" s="2"/>
      <c r="AGF216" s="2"/>
      <c r="AGG216" s="2"/>
      <c r="AGH216" s="2"/>
      <c r="AGI216" s="2"/>
      <c r="AGJ216" s="2"/>
      <c r="AGK216" s="2"/>
      <c r="AGL216" s="2"/>
      <c r="AGM216" s="2"/>
      <c r="AGN216" s="2"/>
      <c r="AGO216" s="2"/>
      <c r="AGP216" s="2"/>
      <c r="AGQ216" s="2"/>
      <c r="AGR216" s="2"/>
      <c r="AGS216" s="2"/>
      <c r="AGT216" s="2"/>
      <c r="AGU216" s="2"/>
      <c r="AGV216" s="2"/>
      <c r="AGW216" s="2"/>
      <c r="AGX216" s="2"/>
      <c r="AGY216" s="2"/>
      <c r="AGZ216" s="2"/>
      <c r="AHA216" s="2"/>
      <c r="AHB216" s="2"/>
      <c r="AHC216" s="2"/>
      <c r="AHD216" s="2"/>
      <c r="AHE216" s="2"/>
      <c r="AHF216" s="2"/>
      <c r="AHG216" s="2"/>
      <c r="AHH216" s="2"/>
      <c r="AHI216" s="2"/>
      <c r="AHJ216" s="2"/>
      <c r="AHK216" s="2"/>
      <c r="AHL216" s="2"/>
      <c r="AHM216" s="2"/>
      <c r="AHN216" s="2"/>
      <c r="AHO216" s="2"/>
      <c r="AHP216" s="2"/>
      <c r="AHQ216" s="2"/>
      <c r="AHR216" s="2"/>
      <c r="AHS216" s="2"/>
      <c r="AHT216" s="2"/>
      <c r="AHU216" s="2"/>
      <c r="AHV216" s="2"/>
      <c r="AHW216" s="2"/>
      <c r="AHX216" s="2"/>
      <c r="AHY216" s="2"/>
      <c r="AHZ216" s="2"/>
      <c r="AIA216" s="2"/>
      <c r="AIB216" s="2"/>
      <c r="AIC216" s="2"/>
      <c r="AID216" s="2"/>
      <c r="AIE216" s="2"/>
      <c r="AIF216" s="2"/>
      <c r="AIG216" s="2"/>
      <c r="AIH216" s="2"/>
      <c r="AII216" s="2"/>
      <c r="AIJ216" s="2"/>
      <c r="AIK216" s="2"/>
      <c r="AIL216" s="2"/>
      <c r="AIM216" s="2"/>
      <c r="AIN216" s="2"/>
      <c r="AIO216" s="2"/>
      <c r="AIP216" s="2"/>
      <c r="AIQ216" s="2"/>
      <c r="AIR216" s="2"/>
      <c r="AIS216" s="2"/>
      <c r="AIT216" s="2"/>
      <c r="AIU216" s="2"/>
      <c r="AIV216" s="2"/>
      <c r="AIW216" s="2"/>
      <c r="AIX216" s="2"/>
      <c r="AIY216" s="2"/>
      <c r="AIZ216" s="2"/>
      <c r="AJA216" s="2"/>
      <c r="AJB216" s="2"/>
      <c r="AJC216" s="2"/>
      <c r="AJD216" s="2"/>
      <c r="AJE216" s="2"/>
      <c r="AJF216" s="2"/>
      <c r="AJG216" s="2"/>
      <c r="AJH216" s="2"/>
      <c r="AJI216" s="2"/>
      <c r="AJJ216" s="2"/>
      <c r="AJK216" s="2"/>
      <c r="AJL216" s="2"/>
      <c r="AJM216" s="2"/>
      <c r="AJN216" s="2"/>
      <c r="AJO216" s="2"/>
      <c r="AJP216" s="2"/>
      <c r="AJQ216" s="2"/>
    </row>
    <row r="217" spans="1:953" s="1" customFormat="1">
      <c r="A217" s="2"/>
      <c r="B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  <c r="IN217" s="2"/>
      <c r="IO217" s="2"/>
      <c r="IP217" s="2"/>
      <c r="IQ217" s="2"/>
      <c r="IR217" s="2"/>
      <c r="IS217" s="2"/>
      <c r="IT217" s="2"/>
      <c r="IU217" s="2"/>
      <c r="IV217" s="2"/>
      <c r="IW217" s="2"/>
      <c r="IX217" s="2"/>
      <c r="IY217" s="2"/>
      <c r="IZ217" s="2"/>
      <c r="JA217" s="2"/>
      <c r="JB217" s="2"/>
      <c r="JC217" s="2"/>
      <c r="JD217" s="2"/>
      <c r="JE217" s="2"/>
      <c r="JF217" s="2"/>
      <c r="JG217" s="2"/>
      <c r="JH217" s="2"/>
      <c r="JI217" s="2"/>
      <c r="JJ217" s="2"/>
      <c r="JK217" s="2"/>
      <c r="JL217" s="2"/>
      <c r="JM217" s="2"/>
      <c r="JN217" s="2"/>
      <c r="JO217" s="2"/>
      <c r="JP217" s="2"/>
      <c r="JQ217" s="2"/>
      <c r="JR217" s="2"/>
      <c r="JS217" s="2"/>
      <c r="JT217" s="2"/>
      <c r="JU217" s="2"/>
      <c r="JV217" s="2"/>
      <c r="JW217" s="2"/>
      <c r="JX217" s="2"/>
      <c r="JY217" s="2"/>
      <c r="JZ217" s="2"/>
      <c r="KA217" s="2"/>
      <c r="KB217" s="2"/>
      <c r="KC217" s="2"/>
      <c r="KD217" s="2"/>
      <c r="KE217" s="2"/>
      <c r="KF217" s="2"/>
      <c r="KG217" s="2"/>
      <c r="KH217" s="2"/>
      <c r="KI217" s="2"/>
      <c r="KJ217" s="2"/>
      <c r="KK217" s="2"/>
      <c r="KL217" s="2"/>
      <c r="KM217" s="2"/>
      <c r="KN217" s="2"/>
      <c r="KO217" s="2"/>
      <c r="KP217" s="2"/>
      <c r="KQ217" s="2"/>
      <c r="KR217" s="2"/>
      <c r="KS217" s="2"/>
      <c r="KT217" s="2"/>
      <c r="KU217" s="2"/>
      <c r="KV217" s="2"/>
      <c r="KW217" s="2"/>
      <c r="KX217" s="2"/>
      <c r="KY217" s="2"/>
      <c r="KZ217" s="2"/>
      <c r="LA217" s="2"/>
      <c r="LB217" s="2"/>
      <c r="LC217" s="2"/>
      <c r="LD217" s="2"/>
      <c r="LE217" s="2"/>
      <c r="LF217" s="2"/>
      <c r="LG217" s="2"/>
      <c r="LH217" s="2"/>
      <c r="LI217" s="2"/>
      <c r="LJ217" s="2"/>
      <c r="LK217" s="2"/>
      <c r="LL217" s="2"/>
      <c r="LM217" s="2"/>
      <c r="LN217" s="2"/>
      <c r="LO217" s="2"/>
      <c r="LP217" s="2"/>
      <c r="LQ217" s="2"/>
      <c r="LR217" s="2"/>
      <c r="LS217" s="2"/>
      <c r="LT217" s="2"/>
      <c r="LU217" s="2"/>
      <c r="LV217" s="2"/>
      <c r="LW217" s="2"/>
      <c r="LX217" s="2"/>
      <c r="LY217" s="2"/>
      <c r="LZ217" s="2"/>
      <c r="MA217" s="2"/>
      <c r="MB217" s="2"/>
      <c r="MC217" s="2"/>
      <c r="MD217" s="2"/>
      <c r="ME217" s="2"/>
      <c r="MF217" s="2"/>
      <c r="MG217" s="2"/>
      <c r="MH217" s="2"/>
      <c r="MI217" s="2"/>
      <c r="MJ217" s="2"/>
      <c r="MK217" s="2"/>
      <c r="ML217" s="2"/>
      <c r="MM217" s="2"/>
      <c r="MN217" s="2"/>
      <c r="MO217" s="2"/>
      <c r="MP217" s="2"/>
      <c r="MQ217" s="2"/>
      <c r="MR217" s="2"/>
      <c r="MS217" s="2"/>
      <c r="MT217" s="2"/>
      <c r="MU217" s="2"/>
      <c r="MV217" s="2"/>
      <c r="MW217" s="2"/>
      <c r="MX217" s="2"/>
      <c r="MY217" s="2"/>
      <c r="MZ217" s="2"/>
      <c r="NA217" s="2"/>
      <c r="NB217" s="2"/>
      <c r="NC217" s="2"/>
      <c r="ND217" s="2"/>
      <c r="NE217" s="2"/>
      <c r="NF217" s="2"/>
      <c r="NG217" s="2"/>
      <c r="NH217" s="2"/>
      <c r="NI217" s="2"/>
      <c r="NJ217" s="2"/>
      <c r="NK217" s="2"/>
      <c r="NL217" s="2"/>
      <c r="NM217" s="2"/>
      <c r="NN217" s="2"/>
      <c r="NO217" s="2"/>
      <c r="NP217" s="2"/>
      <c r="NQ217" s="2"/>
      <c r="NR217" s="2"/>
      <c r="NS217" s="2"/>
      <c r="NT217" s="2"/>
      <c r="NU217" s="2"/>
      <c r="NV217" s="2"/>
      <c r="NW217" s="2"/>
      <c r="NX217" s="2"/>
      <c r="NY217" s="2"/>
      <c r="NZ217" s="2"/>
      <c r="OA217" s="2"/>
      <c r="OB217" s="2"/>
      <c r="OC217" s="2"/>
      <c r="OD217" s="2"/>
      <c r="OE217" s="2"/>
      <c r="OF217" s="2"/>
      <c r="OG217" s="2"/>
      <c r="OH217" s="2"/>
      <c r="OI217" s="2"/>
      <c r="OJ217" s="2"/>
      <c r="OK217" s="2"/>
      <c r="OL217" s="2"/>
      <c r="OM217" s="2"/>
      <c r="ON217" s="2"/>
      <c r="OO217" s="2"/>
      <c r="OP217" s="2"/>
      <c r="OQ217" s="2"/>
      <c r="OR217" s="2"/>
      <c r="OS217" s="2"/>
      <c r="OT217" s="2"/>
      <c r="OU217" s="2"/>
      <c r="OV217" s="2"/>
      <c r="OW217" s="2"/>
      <c r="OX217" s="2"/>
      <c r="OY217" s="2"/>
      <c r="OZ217" s="2"/>
      <c r="PA217" s="2"/>
      <c r="PB217" s="2"/>
      <c r="PC217" s="2"/>
      <c r="PD217" s="2"/>
      <c r="PE217" s="2"/>
      <c r="PF217" s="2"/>
      <c r="PG217" s="2"/>
      <c r="PH217" s="2"/>
      <c r="PI217" s="2"/>
      <c r="PJ217" s="2"/>
      <c r="PK217" s="2"/>
      <c r="PL217" s="2"/>
      <c r="PM217" s="2"/>
      <c r="PN217" s="2"/>
      <c r="PO217" s="2"/>
      <c r="PP217" s="2"/>
      <c r="PQ217" s="2"/>
      <c r="PR217" s="2"/>
      <c r="PS217" s="2"/>
      <c r="PT217" s="2"/>
      <c r="PU217" s="2"/>
      <c r="PV217" s="2"/>
      <c r="PW217" s="2"/>
      <c r="PX217" s="2"/>
      <c r="PY217" s="2"/>
      <c r="PZ217" s="2"/>
      <c r="QA217" s="2"/>
      <c r="QB217" s="2"/>
      <c r="QC217" s="2"/>
      <c r="QD217" s="2"/>
      <c r="QE217" s="2"/>
      <c r="QF217" s="2"/>
      <c r="QG217" s="2"/>
      <c r="QH217" s="2"/>
      <c r="QI217" s="2"/>
      <c r="QJ217" s="2"/>
      <c r="QK217" s="2"/>
      <c r="QL217" s="2"/>
      <c r="QM217" s="2"/>
      <c r="QN217" s="2"/>
      <c r="QO217" s="2"/>
      <c r="QP217" s="2"/>
      <c r="QQ217" s="2"/>
      <c r="QR217" s="2"/>
      <c r="QS217" s="2"/>
      <c r="QT217" s="2"/>
      <c r="QU217" s="2"/>
      <c r="QV217" s="2"/>
      <c r="QW217" s="2"/>
      <c r="QX217" s="2"/>
      <c r="QY217" s="2"/>
      <c r="QZ217" s="2"/>
      <c r="RA217" s="2"/>
      <c r="RB217" s="2"/>
      <c r="RC217" s="2"/>
      <c r="RD217" s="2"/>
      <c r="RE217" s="2"/>
      <c r="RF217" s="2"/>
      <c r="RG217" s="2"/>
      <c r="RH217" s="2"/>
      <c r="RI217" s="2"/>
      <c r="RJ217" s="2"/>
      <c r="RK217" s="2"/>
      <c r="RL217" s="2"/>
      <c r="RM217" s="2"/>
      <c r="RN217" s="2"/>
      <c r="RO217" s="2"/>
      <c r="RP217" s="2"/>
      <c r="RQ217" s="2"/>
      <c r="RR217" s="2"/>
      <c r="RS217" s="2"/>
      <c r="RT217" s="2"/>
      <c r="RU217" s="2"/>
      <c r="RV217" s="2"/>
      <c r="RW217" s="2"/>
      <c r="RX217" s="2"/>
      <c r="RY217" s="2"/>
      <c r="RZ217" s="2"/>
      <c r="SA217" s="2"/>
      <c r="SB217" s="2"/>
      <c r="SC217" s="2"/>
      <c r="SD217" s="2"/>
      <c r="SE217" s="2"/>
      <c r="SF217" s="2"/>
      <c r="SG217" s="2"/>
      <c r="SH217" s="2"/>
      <c r="SI217" s="2"/>
      <c r="SJ217" s="2"/>
      <c r="SK217" s="2"/>
      <c r="SL217" s="2"/>
      <c r="SM217" s="2"/>
      <c r="SN217" s="2"/>
      <c r="SO217" s="2"/>
      <c r="SP217" s="2"/>
      <c r="SQ217" s="2"/>
      <c r="SR217" s="2"/>
      <c r="SS217" s="2"/>
      <c r="ST217" s="2"/>
      <c r="SU217" s="2"/>
      <c r="SV217" s="2"/>
      <c r="SW217" s="2"/>
      <c r="SX217" s="2"/>
      <c r="SY217" s="2"/>
      <c r="SZ217" s="2"/>
      <c r="TA217" s="2"/>
      <c r="TB217" s="2"/>
      <c r="TC217" s="2"/>
      <c r="TD217" s="2"/>
      <c r="TE217" s="2"/>
      <c r="TF217" s="2"/>
      <c r="TG217" s="2"/>
      <c r="TH217" s="2"/>
      <c r="TI217" s="2"/>
      <c r="TJ217" s="2"/>
      <c r="TK217" s="2"/>
      <c r="TL217" s="2"/>
      <c r="TM217" s="2"/>
      <c r="TN217" s="2"/>
      <c r="TO217" s="2"/>
      <c r="TP217" s="2"/>
      <c r="TQ217" s="2"/>
      <c r="TR217" s="2"/>
      <c r="TS217" s="2"/>
      <c r="TT217" s="2"/>
      <c r="TU217" s="2"/>
      <c r="TV217" s="2"/>
      <c r="TW217" s="2"/>
      <c r="TX217" s="2"/>
      <c r="TY217" s="2"/>
      <c r="TZ217" s="2"/>
      <c r="UA217" s="2"/>
      <c r="UB217" s="2"/>
      <c r="UC217" s="2"/>
      <c r="UD217" s="2"/>
      <c r="UE217" s="2"/>
      <c r="UF217" s="2"/>
      <c r="UG217" s="2"/>
      <c r="UH217" s="2"/>
      <c r="UI217" s="2"/>
      <c r="UJ217" s="2"/>
      <c r="UK217" s="2"/>
      <c r="UL217" s="2"/>
      <c r="UM217" s="2"/>
      <c r="UN217" s="2"/>
      <c r="UO217" s="2"/>
      <c r="UP217" s="2"/>
      <c r="UQ217" s="2"/>
      <c r="UR217" s="2"/>
      <c r="US217" s="2"/>
      <c r="UT217" s="2"/>
      <c r="UU217" s="2"/>
      <c r="UV217" s="2"/>
      <c r="UW217" s="2"/>
      <c r="UX217" s="2"/>
      <c r="UY217" s="2"/>
      <c r="UZ217" s="2"/>
      <c r="VA217" s="2"/>
      <c r="VB217" s="2"/>
      <c r="VC217" s="2"/>
      <c r="VD217" s="2"/>
      <c r="VE217" s="2"/>
      <c r="VF217" s="2"/>
      <c r="VG217" s="2"/>
      <c r="VH217" s="2"/>
      <c r="VI217" s="2"/>
      <c r="VJ217" s="2"/>
      <c r="VK217" s="2"/>
      <c r="VL217" s="2"/>
      <c r="VM217" s="2"/>
      <c r="VN217" s="2"/>
      <c r="VO217" s="2"/>
      <c r="VP217" s="2"/>
      <c r="VQ217" s="2"/>
      <c r="VR217" s="2"/>
      <c r="VS217" s="2"/>
      <c r="VT217" s="2"/>
      <c r="VU217" s="2"/>
      <c r="VV217" s="2"/>
      <c r="VW217" s="2"/>
      <c r="VX217" s="2"/>
      <c r="VY217" s="2"/>
      <c r="VZ217" s="2"/>
      <c r="WA217" s="2"/>
      <c r="WB217" s="2"/>
      <c r="WC217" s="2"/>
      <c r="WD217" s="2"/>
      <c r="WE217" s="2"/>
      <c r="WF217" s="2"/>
      <c r="WG217" s="2"/>
      <c r="WH217" s="2"/>
      <c r="WI217" s="2"/>
      <c r="WJ217" s="2"/>
      <c r="WK217" s="2"/>
      <c r="WL217" s="2"/>
      <c r="WM217" s="2"/>
      <c r="WN217" s="2"/>
      <c r="WO217" s="2"/>
      <c r="WP217" s="2"/>
      <c r="WQ217" s="2"/>
      <c r="WR217" s="2"/>
      <c r="WS217" s="2"/>
      <c r="WT217" s="2"/>
      <c r="WU217" s="2"/>
      <c r="WV217" s="2"/>
      <c r="WW217" s="2"/>
      <c r="WX217" s="2"/>
      <c r="WY217" s="2"/>
      <c r="WZ217" s="2"/>
      <c r="XA217" s="2"/>
      <c r="XB217" s="2"/>
      <c r="XC217" s="2"/>
      <c r="XD217" s="2"/>
      <c r="XE217" s="2"/>
      <c r="XF217" s="2"/>
      <c r="XG217" s="2"/>
      <c r="XH217" s="2"/>
      <c r="XI217" s="2"/>
      <c r="XJ217" s="2"/>
      <c r="XK217" s="2"/>
      <c r="XL217" s="2"/>
      <c r="XM217" s="2"/>
      <c r="XN217" s="2"/>
      <c r="XO217" s="2"/>
      <c r="XP217" s="2"/>
      <c r="XQ217" s="2"/>
      <c r="XR217" s="2"/>
      <c r="XS217" s="2"/>
      <c r="XT217" s="2"/>
      <c r="XU217" s="2"/>
      <c r="XV217" s="2"/>
      <c r="XW217" s="2"/>
      <c r="XX217" s="2"/>
      <c r="XY217" s="2"/>
      <c r="XZ217" s="2"/>
      <c r="YA217" s="2"/>
      <c r="YB217" s="2"/>
      <c r="YC217" s="2"/>
      <c r="YD217" s="2"/>
      <c r="YE217" s="2"/>
      <c r="YF217" s="2"/>
      <c r="YG217" s="2"/>
      <c r="YH217" s="2"/>
      <c r="YI217" s="2"/>
      <c r="YJ217" s="2"/>
      <c r="YK217" s="2"/>
      <c r="YL217" s="2"/>
      <c r="YM217" s="2"/>
      <c r="YN217" s="2"/>
      <c r="YO217" s="2"/>
      <c r="YP217" s="2"/>
      <c r="YQ217" s="2"/>
      <c r="YR217" s="2"/>
      <c r="YS217" s="2"/>
      <c r="YT217" s="2"/>
      <c r="YU217" s="2"/>
      <c r="YV217" s="2"/>
      <c r="YW217" s="2"/>
      <c r="YX217" s="2"/>
      <c r="YY217" s="2"/>
      <c r="YZ217" s="2"/>
      <c r="ZA217" s="2"/>
      <c r="ZB217" s="2"/>
      <c r="ZC217" s="2"/>
      <c r="ZD217" s="2"/>
      <c r="ZE217" s="2"/>
      <c r="ZF217" s="2"/>
      <c r="ZG217" s="2"/>
      <c r="ZH217" s="2"/>
      <c r="ZI217" s="2"/>
      <c r="ZJ217" s="2"/>
      <c r="ZK217" s="2"/>
      <c r="ZL217" s="2"/>
      <c r="ZM217" s="2"/>
      <c r="ZN217" s="2"/>
      <c r="ZO217" s="2"/>
      <c r="ZP217" s="2"/>
      <c r="ZQ217" s="2"/>
      <c r="ZR217" s="2"/>
      <c r="ZS217" s="2"/>
      <c r="ZT217" s="2"/>
      <c r="ZU217" s="2"/>
      <c r="ZV217" s="2"/>
      <c r="ZW217" s="2"/>
      <c r="ZX217" s="2"/>
      <c r="ZY217" s="2"/>
      <c r="ZZ217" s="2"/>
      <c r="AAA217" s="2"/>
      <c r="AAB217" s="2"/>
      <c r="AAC217" s="2"/>
      <c r="AAD217" s="2"/>
      <c r="AAE217" s="2"/>
      <c r="AAF217" s="2"/>
      <c r="AAG217" s="2"/>
      <c r="AAH217" s="2"/>
      <c r="AAI217" s="2"/>
      <c r="AAJ217" s="2"/>
      <c r="AAK217" s="2"/>
      <c r="AAL217" s="2"/>
      <c r="AAM217" s="2"/>
      <c r="AAN217" s="2"/>
      <c r="AAO217" s="2"/>
      <c r="AAP217" s="2"/>
      <c r="AAQ217" s="2"/>
      <c r="AAR217" s="2"/>
      <c r="AAS217" s="2"/>
      <c r="AAT217" s="2"/>
      <c r="AAU217" s="2"/>
      <c r="AAV217" s="2"/>
      <c r="AAW217" s="2"/>
      <c r="AAX217" s="2"/>
      <c r="AAY217" s="2"/>
      <c r="AAZ217" s="2"/>
      <c r="ABA217" s="2"/>
      <c r="ABB217" s="2"/>
      <c r="ABC217" s="2"/>
      <c r="ABD217" s="2"/>
      <c r="ABE217" s="2"/>
      <c r="ABF217" s="2"/>
      <c r="ABG217" s="2"/>
      <c r="ABH217" s="2"/>
      <c r="ABI217" s="2"/>
      <c r="ABJ217" s="2"/>
      <c r="ABK217" s="2"/>
      <c r="ABL217" s="2"/>
      <c r="ABM217" s="2"/>
      <c r="ABN217" s="2"/>
      <c r="ABO217" s="2"/>
      <c r="ABP217" s="2"/>
      <c r="ABQ217" s="2"/>
      <c r="ABR217" s="2"/>
      <c r="ABS217" s="2"/>
      <c r="ABT217" s="2"/>
      <c r="ABU217" s="2"/>
      <c r="ABV217" s="2"/>
      <c r="ABW217" s="2"/>
      <c r="ABX217" s="2"/>
      <c r="ABY217" s="2"/>
      <c r="ABZ217" s="2"/>
      <c r="ACA217" s="2"/>
      <c r="ACB217" s="2"/>
      <c r="ACC217" s="2"/>
      <c r="ACD217" s="2"/>
      <c r="ACE217" s="2"/>
      <c r="ACF217" s="2"/>
      <c r="ACG217" s="2"/>
      <c r="ACH217" s="2"/>
      <c r="ACI217" s="2"/>
      <c r="ACJ217" s="2"/>
      <c r="ACK217" s="2"/>
      <c r="ACL217" s="2"/>
      <c r="ACM217" s="2"/>
      <c r="ACN217" s="2"/>
      <c r="ACO217" s="2"/>
      <c r="ACP217" s="2"/>
      <c r="ACQ217" s="2"/>
      <c r="ACR217" s="2"/>
      <c r="ACS217" s="2"/>
      <c r="ACT217" s="2"/>
      <c r="ACU217" s="2"/>
      <c r="ACV217" s="2"/>
      <c r="ACW217" s="2"/>
      <c r="ACX217" s="2"/>
      <c r="ACY217" s="2"/>
      <c r="ACZ217" s="2"/>
      <c r="ADA217" s="2"/>
      <c r="ADB217" s="2"/>
      <c r="ADC217" s="2"/>
      <c r="ADD217" s="2"/>
      <c r="ADE217" s="2"/>
      <c r="ADF217" s="2"/>
      <c r="ADG217" s="2"/>
      <c r="ADH217" s="2"/>
      <c r="ADI217" s="2"/>
      <c r="ADJ217" s="2"/>
      <c r="ADK217" s="2"/>
      <c r="ADL217" s="2"/>
      <c r="ADM217" s="2"/>
      <c r="ADN217" s="2"/>
      <c r="ADO217" s="2"/>
      <c r="ADP217" s="2"/>
      <c r="ADQ217" s="2"/>
      <c r="ADR217" s="2"/>
      <c r="ADS217" s="2"/>
      <c r="ADT217" s="2"/>
      <c r="ADU217" s="2"/>
      <c r="ADV217" s="2"/>
      <c r="ADW217" s="2"/>
      <c r="ADX217" s="2"/>
      <c r="ADY217" s="2"/>
      <c r="ADZ217" s="2"/>
      <c r="AEA217" s="2"/>
      <c r="AEB217" s="2"/>
      <c r="AEC217" s="2"/>
      <c r="AED217" s="2"/>
      <c r="AEE217" s="2"/>
      <c r="AEF217" s="2"/>
      <c r="AEG217" s="2"/>
      <c r="AEH217" s="2"/>
      <c r="AEI217" s="2"/>
      <c r="AEJ217" s="2"/>
      <c r="AEK217" s="2"/>
      <c r="AEL217" s="2"/>
      <c r="AEM217" s="2"/>
      <c r="AEN217" s="2"/>
      <c r="AEO217" s="2"/>
      <c r="AEP217" s="2"/>
      <c r="AEQ217" s="2"/>
      <c r="AER217" s="2"/>
      <c r="AES217" s="2"/>
      <c r="AET217" s="2"/>
      <c r="AEU217" s="2"/>
      <c r="AEV217" s="2"/>
      <c r="AEW217" s="2"/>
      <c r="AEX217" s="2"/>
      <c r="AEY217" s="2"/>
      <c r="AEZ217" s="2"/>
      <c r="AFA217" s="2"/>
      <c r="AFB217" s="2"/>
      <c r="AFC217" s="2"/>
      <c r="AFD217" s="2"/>
      <c r="AFE217" s="2"/>
      <c r="AFF217" s="2"/>
      <c r="AFG217" s="2"/>
      <c r="AFH217" s="2"/>
      <c r="AFI217" s="2"/>
      <c r="AFJ217" s="2"/>
      <c r="AFK217" s="2"/>
      <c r="AFL217" s="2"/>
      <c r="AFM217" s="2"/>
      <c r="AFN217" s="2"/>
      <c r="AFO217" s="2"/>
      <c r="AFP217" s="2"/>
      <c r="AFQ217" s="2"/>
      <c r="AFR217" s="2"/>
      <c r="AFS217" s="2"/>
      <c r="AFT217" s="2"/>
      <c r="AFU217" s="2"/>
      <c r="AFV217" s="2"/>
      <c r="AFW217" s="2"/>
      <c r="AFX217" s="2"/>
      <c r="AFY217" s="2"/>
      <c r="AFZ217" s="2"/>
      <c r="AGA217" s="2"/>
      <c r="AGB217" s="2"/>
      <c r="AGC217" s="2"/>
      <c r="AGD217" s="2"/>
      <c r="AGE217" s="2"/>
      <c r="AGF217" s="2"/>
      <c r="AGG217" s="2"/>
      <c r="AGH217" s="2"/>
      <c r="AGI217" s="2"/>
      <c r="AGJ217" s="2"/>
      <c r="AGK217" s="2"/>
      <c r="AGL217" s="2"/>
      <c r="AGM217" s="2"/>
      <c r="AGN217" s="2"/>
      <c r="AGO217" s="2"/>
      <c r="AGP217" s="2"/>
      <c r="AGQ217" s="2"/>
      <c r="AGR217" s="2"/>
      <c r="AGS217" s="2"/>
      <c r="AGT217" s="2"/>
      <c r="AGU217" s="2"/>
      <c r="AGV217" s="2"/>
      <c r="AGW217" s="2"/>
      <c r="AGX217" s="2"/>
      <c r="AGY217" s="2"/>
      <c r="AGZ217" s="2"/>
      <c r="AHA217" s="2"/>
      <c r="AHB217" s="2"/>
      <c r="AHC217" s="2"/>
      <c r="AHD217" s="2"/>
      <c r="AHE217" s="2"/>
      <c r="AHF217" s="2"/>
      <c r="AHG217" s="2"/>
      <c r="AHH217" s="2"/>
      <c r="AHI217" s="2"/>
      <c r="AHJ217" s="2"/>
      <c r="AHK217" s="2"/>
      <c r="AHL217" s="2"/>
      <c r="AHM217" s="2"/>
      <c r="AHN217" s="2"/>
      <c r="AHO217" s="2"/>
      <c r="AHP217" s="2"/>
      <c r="AHQ217" s="2"/>
      <c r="AHR217" s="2"/>
      <c r="AHS217" s="2"/>
      <c r="AHT217" s="2"/>
      <c r="AHU217" s="2"/>
      <c r="AHV217" s="2"/>
      <c r="AHW217" s="2"/>
      <c r="AHX217" s="2"/>
      <c r="AHY217" s="2"/>
      <c r="AHZ217" s="2"/>
      <c r="AIA217" s="2"/>
      <c r="AIB217" s="2"/>
      <c r="AIC217" s="2"/>
      <c r="AID217" s="2"/>
      <c r="AIE217" s="2"/>
      <c r="AIF217" s="2"/>
      <c r="AIG217" s="2"/>
      <c r="AIH217" s="2"/>
      <c r="AII217" s="2"/>
      <c r="AIJ217" s="2"/>
      <c r="AIK217" s="2"/>
      <c r="AIL217" s="2"/>
      <c r="AIM217" s="2"/>
      <c r="AIN217" s="2"/>
      <c r="AIO217" s="2"/>
      <c r="AIP217" s="2"/>
      <c r="AIQ217" s="2"/>
      <c r="AIR217" s="2"/>
      <c r="AIS217" s="2"/>
      <c r="AIT217" s="2"/>
      <c r="AIU217" s="2"/>
      <c r="AIV217" s="2"/>
      <c r="AIW217" s="2"/>
      <c r="AIX217" s="2"/>
      <c r="AIY217" s="2"/>
      <c r="AIZ217" s="2"/>
      <c r="AJA217" s="2"/>
      <c r="AJB217" s="2"/>
      <c r="AJC217" s="2"/>
      <c r="AJD217" s="2"/>
      <c r="AJE217" s="2"/>
      <c r="AJF217" s="2"/>
      <c r="AJG217" s="2"/>
      <c r="AJH217" s="2"/>
      <c r="AJI217" s="2"/>
      <c r="AJJ217" s="2"/>
      <c r="AJK217" s="2"/>
      <c r="AJL217" s="2"/>
      <c r="AJM217" s="2"/>
      <c r="AJN217" s="2"/>
      <c r="AJO217" s="2"/>
      <c r="AJP217" s="2"/>
      <c r="AJQ217" s="2"/>
    </row>
    <row r="218" spans="1:953" s="1" customFormat="1">
      <c r="A218" s="2"/>
      <c r="B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  <c r="IM218" s="2"/>
      <c r="IN218" s="2"/>
      <c r="IO218" s="2"/>
      <c r="IP218" s="2"/>
      <c r="IQ218" s="2"/>
      <c r="IR218" s="2"/>
      <c r="IS218" s="2"/>
      <c r="IT218" s="2"/>
      <c r="IU218" s="2"/>
      <c r="IV218" s="2"/>
      <c r="IW218" s="2"/>
      <c r="IX218" s="2"/>
      <c r="IY218" s="2"/>
      <c r="IZ218" s="2"/>
      <c r="JA218" s="2"/>
      <c r="JB218" s="2"/>
      <c r="JC218" s="2"/>
      <c r="JD218" s="2"/>
      <c r="JE218" s="2"/>
      <c r="JF218" s="2"/>
      <c r="JG218" s="2"/>
      <c r="JH218" s="2"/>
      <c r="JI218" s="2"/>
      <c r="JJ218" s="2"/>
      <c r="JK218" s="2"/>
      <c r="JL218" s="2"/>
      <c r="JM218" s="2"/>
      <c r="JN218" s="2"/>
      <c r="JO218" s="2"/>
      <c r="JP218" s="2"/>
      <c r="JQ218" s="2"/>
      <c r="JR218" s="2"/>
      <c r="JS218" s="2"/>
      <c r="JT218" s="2"/>
      <c r="JU218" s="2"/>
      <c r="JV218" s="2"/>
      <c r="JW218" s="2"/>
      <c r="JX218" s="2"/>
      <c r="JY218" s="2"/>
      <c r="JZ218" s="2"/>
      <c r="KA218" s="2"/>
      <c r="KB218" s="2"/>
      <c r="KC218" s="2"/>
      <c r="KD218" s="2"/>
      <c r="KE218" s="2"/>
      <c r="KF218" s="2"/>
      <c r="KG218" s="2"/>
      <c r="KH218" s="2"/>
      <c r="KI218" s="2"/>
      <c r="KJ218" s="2"/>
      <c r="KK218" s="2"/>
      <c r="KL218" s="2"/>
      <c r="KM218" s="2"/>
      <c r="KN218" s="2"/>
      <c r="KO218" s="2"/>
      <c r="KP218" s="2"/>
      <c r="KQ218" s="2"/>
      <c r="KR218" s="2"/>
      <c r="KS218" s="2"/>
      <c r="KT218" s="2"/>
      <c r="KU218" s="2"/>
      <c r="KV218" s="2"/>
      <c r="KW218" s="2"/>
      <c r="KX218" s="2"/>
      <c r="KY218" s="2"/>
      <c r="KZ218" s="2"/>
      <c r="LA218" s="2"/>
      <c r="LB218" s="2"/>
      <c r="LC218" s="2"/>
      <c r="LD218" s="2"/>
      <c r="LE218" s="2"/>
      <c r="LF218" s="2"/>
      <c r="LG218" s="2"/>
      <c r="LH218" s="2"/>
      <c r="LI218" s="2"/>
      <c r="LJ218" s="2"/>
      <c r="LK218" s="2"/>
      <c r="LL218" s="2"/>
      <c r="LM218" s="2"/>
      <c r="LN218" s="2"/>
      <c r="LO218" s="2"/>
      <c r="LP218" s="2"/>
      <c r="LQ218" s="2"/>
      <c r="LR218" s="2"/>
      <c r="LS218" s="2"/>
      <c r="LT218" s="2"/>
      <c r="LU218" s="2"/>
      <c r="LV218" s="2"/>
      <c r="LW218" s="2"/>
      <c r="LX218" s="2"/>
      <c r="LY218" s="2"/>
      <c r="LZ218" s="2"/>
      <c r="MA218" s="2"/>
      <c r="MB218" s="2"/>
      <c r="MC218" s="2"/>
      <c r="MD218" s="2"/>
      <c r="ME218" s="2"/>
      <c r="MF218" s="2"/>
      <c r="MG218" s="2"/>
      <c r="MH218" s="2"/>
      <c r="MI218" s="2"/>
      <c r="MJ218" s="2"/>
      <c r="MK218" s="2"/>
      <c r="ML218" s="2"/>
      <c r="MM218" s="2"/>
      <c r="MN218" s="2"/>
      <c r="MO218" s="2"/>
      <c r="MP218" s="2"/>
      <c r="MQ218" s="2"/>
      <c r="MR218" s="2"/>
      <c r="MS218" s="2"/>
      <c r="MT218" s="2"/>
      <c r="MU218" s="2"/>
      <c r="MV218" s="2"/>
      <c r="MW218" s="2"/>
      <c r="MX218" s="2"/>
      <c r="MY218" s="2"/>
      <c r="MZ218" s="2"/>
      <c r="NA218" s="2"/>
      <c r="NB218" s="2"/>
      <c r="NC218" s="2"/>
      <c r="ND218" s="2"/>
      <c r="NE218" s="2"/>
      <c r="NF218" s="2"/>
      <c r="NG218" s="2"/>
      <c r="NH218" s="2"/>
      <c r="NI218" s="2"/>
      <c r="NJ218" s="2"/>
      <c r="NK218" s="2"/>
      <c r="NL218" s="2"/>
      <c r="NM218" s="2"/>
      <c r="NN218" s="2"/>
      <c r="NO218" s="2"/>
      <c r="NP218" s="2"/>
      <c r="NQ218" s="2"/>
      <c r="NR218" s="2"/>
      <c r="NS218" s="2"/>
      <c r="NT218" s="2"/>
      <c r="NU218" s="2"/>
      <c r="NV218" s="2"/>
      <c r="NW218" s="2"/>
      <c r="NX218" s="2"/>
      <c r="NY218" s="2"/>
      <c r="NZ218" s="2"/>
      <c r="OA218" s="2"/>
      <c r="OB218" s="2"/>
      <c r="OC218" s="2"/>
      <c r="OD218" s="2"/>
      <c r="OE218" s="2"/>
      <c r="OF218" s="2"/>
      <c r="OG218" s="2"/>
      <c r="OH218" s="2"/>
      <c r="OI218" s="2"/>
      <c r="OJ218" s="2"/>
      <c r="OK218" s="2"/>
      <c r="OL218" s="2"/>
      <c r="OM218" s="2"/>
      <c r="ON218" s="2"/>
      <c r="OO218" s="2"/>
      <c r="OP218" s="2"/>
      <c r="OQ218" s="2"/>
      <c r="OR218" s="2"/>
      <c r="OS218" s="2"/>
      <c r="OT218" s="2"/>
      <c r="OU218" s="2"/>
      <c r="OV218" s="2"/>
      <c r="OW218" s="2"/>
      <c r="OX218" s="2"/>
      <c r="OY218" s="2"/>
      <c r="OZ218" s="2"/>
      <c r="PA218" s="2"/>
      <c r="PB218" s="2"/>
      <c r="PC218" s="2"/>
      <c r="PD218" s="2"/>
      <c r="PE218" s="2"/>
      <c r="PF218" s="2"/>
      <c r="PG218" s="2"/>
      <c r="PH218" s="2"/>
      <c r="PI218" s="2"/>
      <c r="PJ218" s="2"/>
      <c r="PK218" s="2"/>
      <c r="PL218" s="2"/>
      <c r="PM218" s="2"/>
      <c r="PN218" s="2"/>
      <c r="PO218" s="2"/>
      <c r="PP218" s="2"/>
      <c r="PQ218" s="2"/>
      <c r="PR218" s="2"/>
      <c r="PS218" s="2"/>
      <c r="PT218" s="2"/>
      <c r="PU218" s="2"/>
      <c r="PV218" s="2"/>
      <c r="PW218" s="2"/>
      <c r="PX218" s="2"/>
      <c r="PY218" s="2"/>
      <c r="PZ218" s="2"/>
      <c r="QA218" s="2"/>
      <c r="QB218" s="2"/>
      <c r="QC218" s="2"/>
      <c r="QD218" s="2"/>
      <c r="QE218" s="2"/>
      <c r="QF218" s="2"/>
      <c r="QG218" s="2"/>
      <c r="QH218" s="2"/>
      <c r="QI218" s="2"/>
      <c r="QJ218" s="2"/>
      <c r="QK218" s="2"/>
      <c r="QL218" s="2"/>
      <c r="QM218" s="2"/>
      <c r="QN218" s="2"/>
      <c r="QO218" s="2"/>
      <c r="QP218" s="2"/>
      <c r="QQ218" s="2"/>
      <c r="QR218" s="2"/>
      <c r="QS218" s="2"/>
      <c r="QT218" s="2"/>
      <c r="QU218" s="2"/>
      <c r="QV218" s="2"/>
      <c r="QW218" s="2"/>
      <c r="QX218" s="2"/>
      <c r="QY218" s="2"/>
      <c r="QZ218" s="2"/>
      <c r="RA218" s="2"/>
      <c r="RB218" s="2"/>
      <c r="RC218" s="2"/>
      <c r="RD218" s="2"/>
      <c r="RE218" s="2"/>
      <c r="RF218" s="2"/>
      <c r="RG218" s="2"/>
      <c r="RH218" s="2"/>
      <c r="RI218" s="2"/>
      <c r="RJ218" s="2"/>
      <c r="RK218" s="2"/>
      <c r="RL218" s="2"/>
      <c r="RM218" s="2"/>
      <c r="RN218" s="2"/>
      <c r="RO218" s="2"/>
      <c r="RP218" s="2"/>
      <c r="RQ218" s="2"/>
      <c r="RR218" s="2"/>
      <c r="RS218" s="2"/>
      <c r="RT218" s="2"/>
      <c r="RU218" s="2"/>
      <c r="RV218" s="2"/>
      <c r="RW218" s="2"/>
      <c r="RX218" s="2"/>
      <c r="RY218" s="2"/>
      <c r="RZ218" s="2"/>
      <c r="SA218" s="2"/>
      <c r="SB218" s="2"/>
      <c r="SC218" s="2"/>
      <c r="SD218" s="2"/>
      <c r="SE218" s="2"/>
      <c r="SF218" s="2"/>
      <c r="SG218" s="2"/>
      <c r="SH218" s="2"/>
      <c r="SI218" s="2"/>
      <c r="SJ218" s="2"/>
      <c r="SK218" s="2"/>
      <c r="SL218" s="2"/>
      <c r="SM218" s="2"/>
      <c r="SN218" s="2"/>
      <c r="SO218" s="2"/>
      <c r="SP218" s="2"/>
      <c r="SQ218" s="2"/>
      <c r="SR218" s="2"/>
      <c r="SS218" s="2"/>
      <c r="ST218" s="2"/>
      <c r="SU218" s="2"/>
      <c r="SV218" s="2"/>
      <c r="SW218" s="2"/>
      <c r="SX218" s="2"/>
      <c r="SY218" s="2"/>
      <c r="SZ218" s="2"/>
      <c r="TA218" s="2"/>
      <c r="TB218" s="2"/>
      <c r="TC218" s="2"/>
      <c r="TD218" s="2"/>
      <c r="TE218" s="2"/>
      <c r="TF218" s="2"/>
      <c r="TG218" s="2"/>
      <c r="TH218" s="2"/>
      <c r="TI218" s="2"/>
      <c r="TJ218" s="2"/>
      <c r="TK218" s="2"/>
      <c r="TL218" s="2"/>
      <c r="TM218" s="2"/>
      <c r="TN218" s="2"/>
      <c r="TO218" s="2"/>
      <c r="TP218" s="2"/>
      <c r="TQ218" s="2"/>
      <c r="TR218" s="2"/>
      <c r="TS218" s="2"/>
      <c r="TT218" s="2"/>
      <c r="TU218" s="2"/>
      <c r="TV218" s="2"/>
      <c r="TW218" s="2"/>
      <c r="TX218" s="2"/>
      <c r="TY218" s="2"/>
      <c r="TZ218" s="2"/>
      <c r="UA218" s="2"/>
      <c r="UB218" s="2"/>
      <c r="UC218" s="2"/>
      <c r="UD218" s="2"/>
      <c r="UE218" s="2"/>
      <c r="UF218" s="2"/>
      <c r="UG218" s="2"/>
      <c r="UH218" s="2"/>
      <c r="UI218" s="2"/>
      <c r="UJ218" s="2"/>
      <c r="UK218" s="2"/>
      <c r="UL218" s="2"/>
      <c r="UM218" s="2"/>
      <c r="UN218" s="2"/>
      <c r="UO218" s="2"/>
      <c r="UP218" s="2"/>
      <c r="UQ218" s="2"/>
      <c r="UR218" s="2"/>
      <c r="US218" s="2"/>
      <c r="UT218" s="2"/>
      <c r="UU218" s="2"/>
      <c r="UV218" s="2"/>
      <c r="UW218" s="2"/>
      <c r="UX218" s="2"/>
      <c r="UY218" s="2"/>
      <c r="UZ218" s="2"/>
      <c r="VA218" s="2"/>
      <c r="VB218" s="2"/>
      <c r="VC218" s="2"/>
      <c r="VD218" s="2"/>
      <c r="VE218" s="2"/>
      <c r="VF218" s="2"/>
      <c r="VG218" s="2"/>
      <c r="VH218" s="2"/>
      <c r="VI218" s="2"/>
      <c r="VJ218" s="2"/>
      <c r="VK218" s="2"/>
      <c r="VL218" s="2"/>
      <c r="VM218" s="2"/>
      <c r="VN218" s="2"/>
      <c r="VO218" s="2"/>
      <c r="VP218" s="2"/>
      <c r="VQ218" s="2"/>
      <c r="VR218" s="2"/>
      <c r="VS218" s="2"/>
      <c r="VT218" s="2"/>
      <c r="VU218" s="2"/>
      <c r="VV218" s="2"/>
      <c r="VW218" s="2"/>
      <c r="VX218" s="2"/>
      <c r="VY218" s="2"/>
      <c r="VZ218" s="2"/>
      <c r="WA218" s="2"/>
      <c r="WB218" s="2"/>
      <c r="WC218" s="2"/>
      <c r="WD218" s="2"/>
      <c r="WE218" s="2"/>
      <c r="WF218" s="2"/>
      <c r="WG218" s="2"/>
      <c r="WH218" s="2"/>
      <c r="WI218" s="2"/>
      <c r="WJ218" s="2"/>
      <c r="WK218" s="2"/>
      <c r="WL218" s="2"/>
      <c r="WM218" s="2"/>
      <c r="WN218" s="2"/>
      <c r="WO218" s="2"/>
      <c r="WP218" s="2"/>
      <c r="WQ218" s="2"/>
      <c r="WR218" s="2"/>
      <c r="WS218" s="2"/>
      <c r="WT218" s="2"/>
      <c r="WU218" s="2"/>
      <c r="WV218" s="2"/>
      <c r="WW218" s="2"/>
      <c r="WX218" s="2"/>
      <c r="WY218" s="2"/>
      <c r="WZ218" s="2"/>
      <c r="XA218" s="2"/>
      <c r="XB218" s="2"/>
      <c r="XC218" s="2"/>
      <c r="XD218" s="2"/>
      <c r="XE218" s="2"/>
      <c r="XF218" s="2"/>
      <c r="XG218" s="2"/>
      <c r="XH218" s="2"/>
      <c r="XI218" s="2"/>
      <c r="XJ218" s="2"/>
      <c r="XK218" s="2"/>
      <c r="XL218" s="2"/>
      <c r="XM218" s="2"/>
      <c r="XN218" s="2"/>
      <c r="XO218" s="2"/>
      <c r="XP218" s="2"/>
      <c r="XQ218" s="2"/>
      <c r="XR218" s="2"/>
      <c r="XS218" s="2"/>
      <c r="XT218" s="2"/>
      <c r="XU218" s="2"/>
      <c r="XV218" s="2"/>
      <c r="XW218" s="2"/>
      <c r="XX218" s="2"/>
      <c r="XY218" s="2"/>
      <c r="XZ218" s="2"/>
      <c r="YA218" s="2"/>
      <c r="YB218" s="2"/>
      <c r="YC218" s="2"/>
      <c r="YD218" s="2"/>
      <c r="YE218" s="2"/>
      <c r="YF218" s="2"/>
      <c r="YG218" s="2"/>
      <c r="YH218" s="2"/>
      <c r="YI218" s="2"/>
      <c r="YJ218" s="2"/>
      <c r="YK218" s="2"/>
      <c r="YL218" s="2"/>
      <c r="YM218" s="2"/>
      <c r="YN218" s="2"/>
      <c r="YO218" s="2"/>
      <c r="YP218" s="2"/>
      <c r="YQ218" s="2"/>
      <c r="YR218" s="2"/>
      <c r="YS218" s="2"/>
      <c r="YT218" s="2"/>
      <c r="YU218" s="2"/>
      <c r="YV218" s="2"/>
      <c r="YW218" s="2"/>
      <c r="YX218" s="2"/>
      <c r="YY218" s="2"/>
      <c r="YZ218" s="2"/>
      <c r="ZA218" s="2"/>
      <c r="ZB218" s="2"/>
      <c r="ZC218" s="2"/>
      <c r="ZD218" s="2"/>
      <c r="ZE218" s="2"/>
      <c r="ZF218" s="2"/>
      <c r="ZG218" s="2"/>
      <c r="ZH218" s="2"/>
      <c r="ZI218" s="2"/>
      <c r="ZJ218" s="2"/>
      <c r="ZK218" s="2"/>
      <c r="ZL218" s="2"/>
      <c r="ZM218" s="2"/>
      <c r="ZN218" s="2"/>
      <c r="ZO218" s="2"/>
      <c r="ZP218" s="2"/>
      <c r="ZQ218" s="2"/>
      <c r="ZR218" s="2"/>
      <c r="ZS218" s="2"/>
      <c r="ZT218" s="2"/>
      <c r="ZU218" s="2"/>
      <c r="ZV218" s="2"/>
      <c r="ZW218" s="2"/>
      <c r="ZX218" s="2"/>
      <c r="ZY218" s="2"/>
      <c r="ZZ218" s="2"/>
      <c r="AAA218" s="2"/>
      <c r="AAB218" s="2"/>
      <c r="AAC218" s="2"/>
      <c r="AAD218" s="2"/>
      <c r="AAE218" s="2"/>
      <c r="AAF218" s="2"/>
      <c r="AAG218" s="2"/>
      <c r="AAH218" s="2"/>
      <c r="AAI218" s="2"/>
      <c r="AAJ218" s="2"/>
      <c r="AAK218" s="2"/>
      <c r="AAL218" s="2"/>
      <c r="AAM218" s="2"/>
      <c r="AAN218" s="2"/>
      <c r="AAO218" s="2"/>
      <c r="AAP218" s="2"/>
      <c r="AAQ218" s="2"/>
      <c r="AAR218" s="2"/>
      <c r="AAS218" s="2"/>
      <c r="AAT218" s="2"/>
      <c r="AAU218" s="2"/>
      <c r="AAV218" s="2"/>
      <c r="AAW218" s="2"/>
      <c r="AAX218" s="2"/>
      <c r="AAY218" s="2"/>
      <c r="AAZ218" s="2"/>
      <c r="ABA218" s="2"/>
      <c r="ABB218" s="2"/>
      <c r="ABC218" s="2"/>
      <c r="ABD218" s="2"/>
      <c r="ABE218" s="2"/>
      <c r="ABF218" s="2"/>
      <c r="ABG218" s="2"/>
      <c r="ABH218" s="2"/>
      <c r="ABI218" s="2"/>
      <c r="ABJ218" s="2"/>
      <c r="ABK218" s="2"/>
      <c r="ABL218" s="2"/>
      <c r="ABM218" s="2"/>
      <c r="ABN218" s="2"/>
      <c r="ABO218" s="2"/>
      <c r="ABP218" s="2"/>
      <c r="ABQ218" s="2"/>
      <c r="ABR218" s="2"/>
      <c r="ABS218" s="2"/>
      <c r="ABT218" s="2"/>
      <c r="ABU218" s="2"/>
      <c r="ABV218" s="2"/>
      <c r="ABW218" s="2"/>
      <c r="ABX218" s="2"/>
      <c r="ABY218" s="2"/>
      <c r="ABZ218" s="2"/>
      <c r="ACA218" s="2"/>
      <c r="ACB218" s="2"/>
      <c r="ACC218" s="2"/>
      <c r="ACD218" s="2"/>
      <c r="ACE218" s="2"/>
      <c r="ACF218" s="2"/>
      <c r="ACG218" s="2"/>
      <c r="ACH218" s="2"/>
      <c r="ACI218" s="2"/>
      <c r="ACJ218" s="2"/>
      <c r="ACK218" s="2"/>
      <c r="ACL218" s="2"/>
      <c r="ACM218" s="2"/>
      <c r="ACN218" s="2"/>
      <c r="ACO218" s="2"/>
      <c r="ACP218" s="2"/>
      <c r="ACQ218" s="2"/>
      <c r="ACR218" s="2"/>
      <c r="ACS218" s="2"/>
      <c r="ACT218" s="2"/>
      <c r="ACU218" s="2"/>
      <c r="ACV218" s="2"/>
      <c r="ACW218" s="2"/>
      <c r="ACX218" s="2"/>
      <c r="ACY218" s="2"/>
      <c r="ACZ218" s="2"/>
      <c r="ADA218" s="2"/>
      <c r="ADB218" s="2"/>
      <c r="ADC218" s="2"/>
      <c r="ADD218" s="2"/>
      <c r="ADE218" s="2"/>
      <c r="ADF218" s="2"/>
      <c r="ADG218" s="2"/>
      <c r="ADH218" s="2"/>
      <c r="ADI218" s="2"/>
      <c r="ADJ218" s="2"/>
      <c r="ADK218" s="2"/>
      <c r="ADL218" s="2"/>
      <c r="ADM218" s="2"/>
      <c r="ADN218" s="2"/>
      <c r="ADO218" s="2"/>
      <c r="ADP218" s="2"/>
      <c r="ADQ218" s="2"/>
      <c r="ADR218" s="2"/>
      <c r="ADS218" s="2"/>
      <c r="ADT218" s="2"/>
      <c r="ADU218" s="2"/>
      <c r="ADV218" s="2"/>
      <c r="ADW218" s="2"/>
      <c r="ADX218" s="2"/>
      <c r="ADY218" s="2"/>
      <c r="ADZ218" s="2"/>
      <c r="AEA218" s="2"/>
      <c r="AEB218" s="2"/>
      <c r="AEC218" s="2"/>
      <c r="AED218" s="2"/>
      <c r="AEE218" s="2"/>
      <c r="AEF218" s="2"/>
      <c r="AEG218" s="2"/>
      <c r="AEH218" s="2"/>
      <c r="AEI218" s="2"/>
      <c r="AEJ218" s="2"/>
      <c r="AEK218" s="2"/>
      <c r="AEL218" s="2"/>
      <c r="AEM218" s="2"/>
      <c r="AEN218" s="2"/>
      <c r="AEO218" s="2"/>
      <c r="AEP218" s="2"/>
      <c r="AEQ218" s="2"/>
      <c r="AER218" s="2"/>
      <c r="AES218" s="2"/>
      <c r="AET218" s="2"/>
      <c r="AEU218" s="2"/>
      <c r="AEV218" s="2"/>
      <c r="AEW218" s="2"/>
      <c r="AEX218" s="2"/>
      <c r="AEY218" s="2"/>
      <c r="AEZ218" s="2"/>
      <c r="AFA218" s="2"/>
      <c r="AFB218" s="2"/>
      <c r="AFC218" s="2"/>
      <c r="AFD218" s="2"/>
      <c r="AFE218" s="2"/>
      <c r="AFF218" s="2"/>
      <c r="AFG218" s="2"/>
      <c r="AFH218" s="2"/>
      <c r="AFI218" s="2"/>
      <c r="AFJ218" s="2"/>
      <c r="AFK218" s="2"/>
      <c r="AFL218" s="2"/>
      <c r="AFM218" s="2"/>
      <c r="AFN218" s="2"/>
      <c r="AFO218" s="2"/>
      <c r="AFP218" s="2"/>
      <c r="AFQ218" s="2"/>
      <c r="AFR218" s="2"/>
      <c r="AFS218" s="2"/>
      <c r="AFT218" s="2"/>
      <c r="AFU218" s="2"/>
      <c r="AFV218" s="2"/>
      <c r="AFW218" s="2"/>
      <c r="AFX218" s="2"/>
      <c r="AFY218" s="2"/>
      <c r="AFZ218" s="2"/>
      <c r="AGA218" s="2"/>
      <c r="AGB218" s="2"/>
      <c r="AGC218" s="2"/>
      <c r="AGD218" s="2"/>
      <c r="AGE218" s="2"/>
      <c r="AGF218" s="2"/>
      <c r="AGG218" s="2"/>
      <c r="AGH218" s="2"/>
      <c r="AGI218" s="2"/>
      <c r="AGJ218" s="2"/>
      <c r="AGK218" s="2"/>
      <c r="AGL218" s="2"/>
      <c r="AGM218" s="2"/>
      <c r="AGN218" s="2"/>
      <c r="AGO218" s="2"/>
      <c r="AGP218" s="2"/>
      <c r="AGQ218" s="2"/>
      <c r="AGR218" s="2"/>
      <c r="AGS218" s="2"/>
      <c r="AGT218" s="2"/>
      <c r="AGU218" s="2"/>
      <c r="AGV218" s="2"/>
      <c r="AGW218" s="2"/>
      <c r="AGX218" s="2"/>
      <c r="AGY218" s="2"/>
      <c r="AGZ218" s="2"/>
      <c r="AHA218" s="2"/>
      <c r="AHB218" s="2"/>
      <c r="AHC218" s="2"/>
      <c r="AHD218" s="2"/>
      <c r="AHE218" s="2"/>
      <c r="AHF218" s="2"/>
      <c r="AHG218" s="2"/>
      <c r="AHH218" s="2"/>
      <c r="AHI218" s="2"/>
      <c r="AHJ218" s="2"/>
      <c r="AHK218" s="2"/>
      <c r="AHL218" s="2"/>
      <c r="AHM218" s="2"/>
      <c r="AHN218" s="2"/>
      <c r="AHO218" s="2"/>
      <c r="AHP218" s="2"/>
      <c r="AHQ218" s="2"/>
      <c r="AHR218" s="2"/>
      <c r="AHS218" s="2"/>
      <c r="AHT218" s="2"/>
      <c r="AHU218" s="2"/>
      <c r="AHV218" s="2"/>
      <c r="AHW218" s="2"/>
      <c r="AHX218" s="2"/>
      <c r="AHY218" s="2"/>
      <c r="AHZ218" s="2"/>
      <c r="AIA218" s="2"/>
      <c r="AIB218" s="2"/>
      <c r="AIC218" s="2"/>
      <c r="AID218" s="2"/>
      <c r="AIE218" s="2"/>
      <c r="AIF218" s="2"/>
      <c r="AIG218" s="2"/>
      <c r="AIH218" s="2"/>
      <c r="AII218" s="2"/>
      <c r="AIJ218" s="2"/>
      <c r="AIK218" s="2"/>
      <c r="AIL218" s="2"/>
      <c r="AIM218" s="2"/>
      <c r="AIN218" s="2"/>
      <c r="AIO218" s="2"/>
      <c r="AIP218" s="2"/>
      <c r="AIQ218" s="2"/>
      <c r="AIR218" s="2"/>
      <c r="AIS218" s="2"/>
      <c r="AIT218" s="2"/>
      <c r="AIU218" s="2"/>
      <c r="AIV218" s="2"/>
      <c r="AIW218" s="2"/>
      <c r="AIX218" s="2"/>
      <c r="AIY218" s="2"/>
      <c r="AIZ218" s="2"/>
      <c r="AJA218" s="2"/>
      <c r="AJB218" s="2"/>
      <c r="AJC218" s="2"/>
      <c r="AJD218" s="2"/>
      <c r="AJE218" s="2"/>
      <c r="AJF218" s="2"/>
      <c r="AJG218" s="2"/>
      <c r="AJH218" s="2"/>
      <c r="AJI218" s="2"/>
      <c r="AJJ218" s="2"/>
      <c r="AJK218" s="2"/>
      <c r="AJL218" s="2"/>
      <c r="AJM218" s="2"/>
      <c r="AJN218" s="2"/>
      <c r="AJO218" s="2"/>
      <c r="AJP218" s="2"/>
      <c r="AJQ218" s="2"/>
    </row>
    <row r="219" spans="1:953" s="1" customFormat="1">
      <c r="A219" s="2"/>
      <c r="B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  <c r="IN219" s="2"/>
      <c r="IO219" s="2"/>
      <c r="IP219" s="2"/>
      <c r="IQ219" s="2"/>
      <c r="IR219" s="2"/>
      <c r="IS219" s="2"/>
      <c r="IT219" s="2"/>
      <c r="IU219" s="2"/>
      <c r="IV219" s="2"/>
      <c r="IW219" s="2"/>
      <c r="IX219" s="2"/>
      <c r="IY219" s="2"/>
      <c r="IZ219" s="2"/>
      <c r="JA219" s="2"/>
      <c r="JB219" s="2"/>
      <c r="JC219" s="2"/>
      <c r="JD219" s="2"/>
      <c r="JE219" s="2"/>
      <c r="JF219" s="2"/>
      <c r="JG219" s="2"/>
      <c r="JH219" s="2"/>
      <c r="JI219" s="2"/>
      <c r="JJ219" s="2"/>
      <c r="JK219" s="2"/>
      <c r="JL219" s="2"/>
      <c r="JM219" s="2"/>
      <c r="JN219" s="2"/>
      <c r="JO219" s="2"/>
      <c r="JP219" s="2"/>
      <c r="JQ219" s="2"/>
      <c r="JR219" s="2"/>
      <c r="JS219" s="2"/>
      <c r="JT219" s="2"/>
      <c r="JU219" s="2"/>
      <c r="JV219" s="2"/>
      <c r="JW219" s="2"/>
      <c r="JX219" s="2"/>
      <c r="JY219" s="2"/>
      <c r="JZ219" s="2"/>
      <c r="KA219" s="2"/>
      <c r="KB219" s="2"/>
      <c r="KC219" s="2"/>
      <c r="KD219" s="2"/>
      <c r="KE219" s="2"/>
      <c r="KF219" s="2"/>
      <c r="KG219" s="2"/>
      <c r="KH219" s="2"/>
      <c r="KI219" s="2"/>
      <c r="KJ219" s="2"/>
      <c r="KK219" s="2"/>
      <c r="KL219" s="2"/>
      <c r="KM219" s="2"/>
      <c r="KN219" s="2"/>
      <c r="KO219" s="2"/>
      <c r="KP219" s="2"/>
      <c r="KQ219" s="2"/>
      <c r="KR219" s="2"/>
      <c r="KS219" s="2"/>
      <c r="KT219" s="2"/>
      <c r="KU219" s="2"/>
      <c r="KV219" s="2"/>
      <c r="KW219" s="2"/>
      <c r="KX219" s="2"/>
      <c r="KY219" s="2"/>
      <c r="KZ219" s="2"/>
      <c r="LA219" s="2"/>
      <c r="LB219" s="2"/>
      <c r="LC219" s="2"/>
      <c r="LD219" s="2"/>
      <c r="LE219" s="2"/>
      <c r="LF219" s="2"/>
      <c r="LG219" s="2"/>
      <c r="LH219" s="2"/>
      <c r="LI219" s="2"/>
      <c r="LJ219" s="2"/>
      <c r="LK219" s="2"/>
      <c r="LL219" s="2"/>
      <c r="LM219" s="2"/>
      <c r="LN219" s="2"/>
      <c r="LO219" s="2"/>
      <c r="LP219" s="2"/>
      <c r="LQ219" s="2"/>
      <c r="LR219" s="2"/>
      <c r="LS219" s="2"/>
      <c r="LT219" s="2"/>
      <c r="LU219" s="2"/>
      <c r="LV219" s="2"/>
      <c r="LW219" s="2"/>
      <c r="LX219" s="2"/>
      <c r="LY219" s="2"/>
      <c r="LZ219" s="2"/>
      <c r="MA219" s="2"/>
      <c r="MB219" s="2"/>
      <c r="MC219" s="2"/>
      <c r="MD219" s="2"/>
      <c r="ME219" s="2"/>
      <c r="MF219" s="2"/>
      <c r="MG219" s="2"/>
      <c r="MH219" s="2"/>
      <c r="MI219" s="2"/>
      <c r="MJ219" s="2"/>
      <c r="MK219" s="2"/>
      <c r="ML219" s="2"/>
      <c r="MM219" s="2"/>
      <c r="MN219" s="2"/>
      <c r="MO219" s="2"/>
      <c r="MP219" s="2"/>
      <c r="MQ219" s="2"/>
      <c r="MR219" s="2"/>
      <c r="MS219" s="2"/>
      <c r="MT219" s="2"/>
      <c r="MU219" s="2"/>
      <c r="MV219" s="2"/>
      <c r="MW219" s="2"/>
      <c r="MX219" s="2"/>
      <c r="MY219" s="2"/>
      <c r="MZ219" s="2"/>
      <c r="NA219" s="2"/>
      <c r="NB219" s="2"/>
      <c r="NC219" s="2"/>
      <c r="ND219" s="2"/>
      <c r="NE219" s="2"/>
      <c r="NF219" s="2"/>
      <c r="NG219" s="2"/>
      <c r="NH219" s="2"/>
      <c r="NI219" s="2"/>
      <c r="NJ219" s="2"/>
      <c r="NK219" s="2"/>
      <c r="NL219" s="2"/>
      <c r="NM219" s="2"/>
      <c r="NN219" s="2"/>
      <c r="NO219" s="2"/>
      <c r="NP219" s="2"/>
      <c r="NQ219" s="2"/>
      <c r="NR219" s="2"/>
      <c r="NS219" s="2"/>
      <c r="NT219" s="2"/>
      <c r="NU219" s="2"/>
      <c r="NV219" s="2"/>
      <c r="NW219" s="2"/>
      <c r="NX219" s="2"/>
      <c r="NY219" s="2"/>
      <c r="NZ219" s="2"/>
      <c r="OA219" s="2"/>
      <c r="OB219" s="2"/>
      <c r="OC219" s="2"/>
      <c r="OD219" s="2"/>
      <c r="OE219" s="2"/>
      <c r="OF219" s="2"/>
      <c r="OG219" s="2"/>
      <c r="OH219" s="2"/>
      <c r="OI219" s="2"/>
      <c r="OJ219" s="2"/>
      <c r="OK219" s="2"/>
      <c r="OL219" s="2"/>
      <c r="OM219" s="2"/>
      <c r="ON219" s="2"/>
      <c r="OO219" s="2"/>
      <c r="OP219" s="2"/>
      <c r="OQ219" s="2"/>
      <c r="OR219" s="2"/>
      <c r="OS219" s="2"/>
      <c r="OT219" s="2"/>
      <c r="OU219" s="2"/>
      <c r="OV219" s="2"/>
      <c r="OW219" s="2"/>
      <c r="OX219" s="2"/>
      <c r="OY219" s="2"/>
      <c r="OZ219" s="2"/>
      <c r="PA219" s="2"/>
      <c r="PB219" s="2"/>
      <c r="PC219" s="2"/>
      <c r="PD219" s="2"/>
      <c r="PE219" s="2"/>
      <c r="PF219" s="2"/>
      <c r="PG219" s="2"/>
      <c r="PH219" s="2"/>
      <c r="PI219" s="2"/>
      <c r="PJ219" s="2"/>
      <c r="PK219" s="2"/>
      <c r="PL219" s="2"/>
      <c r="PM219" s="2"/>
      <c r="PN219" s="2"/>
      <c r="PO219" s="2"/>
      <c r="PP219" s="2"/>
      <c r="PQ219" s="2"/>
      <c r="PR219" s="2"/>
      <c r="PS219" s="2"/>
      <c r="PT219" s="2"/>
      <c r="PU219" s="2"/>
      <c r="PV219" s="2"/>
      <c r="PW219" s="2"/>
      <c r="PX219" s="2"/>
      <c r="PY219" s="2"/>
      <c r="PZ219" s="2"/>
      <c r="QA219" s="2"/>
      <c r="QB219" s="2"/>
      <c r="QC219" s="2"/>
      <c r="QD219" s="2"/>
      <c r="QE219" s="2"/>
      <c r="QF219" s="2"/>
      <c r="QG219" s="2"/>
      <c r="QH219" s="2"/>
      <c r="QI219" s="2"/>
      <c r="QJ219" s="2"/>
      <c r="QK219" s="2"/>
      <c r="QL219" s="2"/>
      <c r="QM219" s="2"/>
      <c r="QN219" s="2"/>
      <c r="QO219" s="2"/>
      <c r="QP219" s="2"/>
      <c r="QQ219" s="2"/>
      <c r="QR219" s="2"/>
      <c r="QS219" s="2"/>
      <c r="QT219" s="2"/>
      <c r="QU219" s="2"/>
      <c r="QV219" s="2"/>
      <c r="QW219" s="2"/>
      <c r="QX219" s="2"/>
      <c r="QY219" s="2"/>
      <c r="QZ219" s="2"/>
      <c r="RA219" s="2"/>
      <c r="RB219" s="2"/>
      <c r="RC219" s="2"/>
      <c r="RD219" s="2"/>
      <c r="RE219" s="2"/>
      <c r="RF219" s="2"/>
      <c r="RG219" s="2"/>
      <c r="RH219" s="2"/>
      <c r="RI219" s="2"/>
      <c r="RJ219" s="2"/>
      <c r="RK219" s="2"/>
      <c r="RL219" s="2"/>
      <c r="RM219" s="2"/>
      <c r="RN219" s="2"/>
      <c r="RO219" s="2"/>
      <c r="RP219" s="2"/>
      <c r="RQ219" s="2"/>
      <c r="RR219" s="2"/>
      <c r="RS219" s="2"/>
      <c r="RT219" s="2"/>
      <c r="RU219" s="2"/>
      <c r="RV219" s="2"/>
      <c r="RW219" s="2"/>
      <c r="RX219" s="2"/>
      <c r="RY219" s="2"/>
      <c r="RZ219" s="2"/>
      <c r="SA219" s="2"/>
      <c r="SB219" s="2"/>
      <c r="SC219" s="2"/>
      <c r="SD219" s="2"/>
      <c r="SE219" s="2"/>
      <c r="SF219" s="2"/>
      <c r="SG219" s="2"/>
      <c r="SH219" s="2"/>
      <c r="SI219" s="2"/>
      <c r="SJ219" s="2"/>
      <c r="SK219" s="2"/>
      <c r="SL219" s="2"/>
      <c r="SM219" s="2"/>
      <c r="SN219" s="2"/>
      <c r="SO219" s="2"/>
      <c r="SP219" s="2"/>
      <c r="SQ219" s="2"/>
      <c r="SR219" s="2"/>
      <c r="SS219" s="2"/>
      <c r="ST219" s="2"/>
      <c r="SU219" s="2"/>
      <c r="SV219" s="2"/>
      <c r="SW219" s="2"/>
      <c r="SX219" s="2"/>
      <c r="SY219" s="2"/>
      <c r="SZ219" s="2"/>
      <c r="TA219" s="2"/>
      <c r="TB219" s="2"/>
      <c r="TC219" s="2"/>
      <c r="TD219" s="2"/>
      <c r="TE219" s="2"/>
      <c r="TF219" s="2"/>
      <c r="TG219" s="2"/>
      <c r="TH219" s="2"/>
      <c r="TI219" s="2"/>
      <c r="TJ219" s="2"/>
      <c r="TK219" s="2"/>
      <c r="TL219" s="2"/>
      <c r="TM219" s="2"/>
      <c r="TN219" s="2"/>
      <c r="TO219" s="2"/>
      <c r="TP219" s="2"/>
      <c r="TQ219" s="2"/>
      <c r="TR219" s="2"/>
      <c r="TS219" s="2"/>
      <c r="TT219" s="2"/>
      <c r="TU219" s="2"/>
      <c r="TV219" s="2"/>
      <c r="TW219" s="2"/>
      <c r="TX219" s="2"/>
      <c r="TY219" s="2"/>
      <c r="TZ219" s="2"/>
      <c r="UA219" s="2"/>
      <c r="UB219" s="2"/>
      <c r="UC219" s="2"/>
      <c r="UD219" s="2"/>
      <c r="UE219" s="2"/>
      <c r="UF219" s="2"/>
      <c r="UG219" s="2"/>
      <c r="UH219" s="2"/>
      <c r="UI219" s="2"/>
      <c r="UJ219" s="2"/>
      <c r="UK219" s="2"/>
      <c r="UL219" s="2"/>
      <c r="UM219" s="2"/>
      <c r="UN219" s="2"/>
      <c r="UO219" s="2"/>
      <c r="UP219" s="2"/>
      <c r="UQ219" s="2"/>
      <c r="UR219" s="2"/>
      <c r="US219" s="2"/>
      <c r="UT219" s="2"/>
      <c r="UU219" s="2"/>
      <c r="UV219" s="2"/>
      <c r="UW219" s="2"/>
      <c r="UX219" s="2"/>
      <c r="UY219" s="2"/>
      <c r="UZ219" s="2"/>
      <c r="VA219" s="2"/>
      <c r="VB219" s="2"/>
      <c r="VC219" s="2"/>
      <c r="VD219" s="2"/>
      <c r="VE219" s="2"/>
      <c r="VF219" s="2"/>
      <c r="VG219" s="2"/>
      <c r="VH219" s="2"/>
      <c r="VI219" s="2"/>
      <c r="VJ219" s="2"/>
      <c r="VK219" s="2"/>
      <c r="VL219" s="2"/>
      <c r="VM219" s="2"/>
      <c r="VN219" s="2"/>
      <c r="VO219" s="2"/>
      <c r="VP219" s="2"/>
      <c r="VQ219" s="2"/>
      <c r="VR219" s="2"/>
      <c r="VS219" s="2"/>
      <c r="VT219" s="2"/>
      <c r="VU219" s="2"/>
      <c r="VV219" s="2"/>
      <c r="VW219" s="2"/>
      <c r="VX219" s="2"/>
      <c r="VY219" s="2"/>
      <c r="VZ219" s="2"/>
      <c r="WA219" s="2"/>
      <c r="WB219" s="2"/>
      <c r="WC219" s="2"/>
      <c r="WD219" s="2"/>
      <c r="WE219" s="2"/>
      <c r="WF219" s="2"/>
      <c r="WG219" s="2"/>
      <c r="WH219" s="2"/>
      <c r="WI219" s="2"/>
      <c r="WJ219" s="2"/>
      <c r="WK219" s="2"/>
      <c r="WL219" s="2"/>
      <c r="WM219" s="2"/>
      <c r="WN219" s="2"/>
      <c r="WO219" s="2"/>
      <c r="WP219" s="2"/>
      <c r="WQ219" s="2"/>
      <c r="WR219" s="2"/>
      <c r="WS219" s="2"/>
      <c r="WT219" s="2"/>
      <c r="WU219" s="2"/>
      <c r="WV219" s="2"/>
      <c r="WW219" s="2"/>
      <c r="WX219" s="2"/>
      <c r="WY219" s="2"/>
      <c r="WZ219" s="2"/>
      <c r="XA219" s="2"/>
      <c r="XB219" s="2"/>
      <c r="XC219" s="2"/>
      <c r="XD219" s="2"/>
      <c r="XE219" s="2"/>
      <c r="XF219" s="2"/>
      <c r="XG219" s="2"/>
      <c r="XH219" s="2"/>
      <c r="XI219" s="2"/>
      <c r="XJ219" s="2"/>
      <c r="XK219" s="2"/>
      <c r="XL219" s="2"/>
      <c r="XM219" s="2"/>
      <c r="XN219" s="2"/>
      <c r="XO219" s="2"/>
      <c r="XP219" s="2"/>
      <c r="XQ219" s="2"/>
      <c r="XR219" s="2"/>
      <c r="XS219" s="2"/>
      <c r="XT219" s="2"/>
      <c r="XU219" s="2"/>
      <c r="XV219" s="2"/>
      <c r="XW219" s="2"/>
      <c r="XX219" s="2"/>
      <c r="XY219" s="2"/>
      <c r="XZ219" s="2"/>
      <c r="YA219" s="2"/>
      <c r="YB219" s="2"/>
      <c r="YC219" s="2"/>
      <c r="YD219" s="2"/>
      <c r="YE219" s="2"/>
      <c r="YF219" s="2"/>
      <c r="YG219" s="2"/>
      <c r="YH219" s="2"/>
      <c r="YI219" s="2"/>
      <c r="YJ219" s="2"/>
      <c r="YK219" s="2"/>
      <c r="YL219" s="2"/>
      <c r="YM219" s="2"/>
      <c r="YN219" s="2"/>
      <c r="YO219" s="2"/>
      <c r="YP219" s="2"/>
      <c r="YQ219" s="2"/>
      <c r="YR219" s="2"/>
      <c r="YS219" s="2"/>
      <c r="YT219" s="2"/>
      <c r="YU219" s="2"/>
      <c r="YV219" s="2"/>
      <c r="YW219" s="2"/>
      <c r="YX219" s="2"/>
      <c r="YY219" s="2"/>
      <c r="YZ219" s="2"/>
      <c r="ZA219" s="2"/>
      <c r="ZB219" s="2"/>
      <c r="ZC219" s="2"/>
      <c r="ZD219" s="2"/>
      <c r="ZE219" s="2"/>
      <c r="ZF219" s="2"/>
      <c r="ZG219" s="2"/>
      <c r="ZH219" s="2"/>
      <c r="ZI219" s="2"/>
      <c r="ZJ219" s="2"/>
      <c r="ZK219" s="2"/>
      <c r="ZL219" s="2"/>
      <c r="ZM219" s="2"/>
      <c r="ZN219" s="2"/>
      <c r="ZO219" s="2"/>
      <c r="ZP219" s="2"/>
      <c r="ZQ219" s="2"/>
      <c r="ZR219" s="2"/>
      <c r="ZS219" s="2"/>
      <c r="ZT219" s="2"/>
      <c r="ZU219" s="2"/>
      <c r="ZV219" s="2"/>
      <c r="ZW219" s="2"/>
      <c r="ZX219" s="2"/>
      <c r="ZY219" s="2"/>
      <c r="ZZ219" s="2"/>
      <c r="AAA219" s="2"/>
      <c r="AAB219" s="2"/>
      <c r="AAC219" s="2"/>
      <c r="AAD219" s="2"/>
      <c r="AAE219" s="2"/>
      <c r="AAF219" s="2"/>
      <c r="AAG219" s="2"/>
      <c r="AAH219" s="2"/>
      <c r="AAI219" s="2"/>
      <c r="AAJ219" s="2"/>
      <c r="AAK219" s="2"/>
      <c r="AAL219" s="2"/>
      <c r="AAM219" s="2"/>
      <c r="AAN219" s="2"/>
      <c r="AAO219" s="2"/>
      <c r="AAP219" s="2"/>
      <c r="AAQ219" s="2"/>
      <c r="AAR219" s="2"/>
      <c r="AAS219" s="2"/>
      <c r="AAT219" s="2"/>
      <c r="AAU219" s="2"/>
      <c r="AAV219" s="2"/>
      <c r="AAW219" s="2"/>
      <c r="AAX219" s="2"/>
      <c r="AAY219" s="2"/>
      <c r="AAZ219" s="2"/>
      <c r="ABA219" s="2"/>
      <c r="ABB219" s="2"/>
      <c r="ABC219" s="2"/>
      <c r="ABD219" s="2"/>
      <c r="ABE219" s="2"/>
      <c r="ABF219" s="2"/>
      <c r="ABG219" s="2"/>
      <c r="ABH219" s="2"/>
      <c r="ABI219" s="2"/>
      <c r="ABJ219" s="2"/>
      <c r="ABK219" s="2"/>
      <c r="ABL219" s="2"/>
      <c r="ABM219" s="2"/>
      <c r="ABN219" s="2"/>
      <c r="ABO219" s="2"/>
      <c r="ABP219" s="2"/>
      <c r="ABQ219" s="2"/>
      <c r="ABR219" s="2"/>
      <c r="ABS219" s="2"/>
      <c r="ABT219" s="2"/>
      <c r="ABU219" s="2"/>
      <c r="ABV219" s="2"/>
      <c r="ABW219" s="2"/>
      <c r="ABX219" s="2"/>
      <c r="ABY219" s="2"/>
      <c r="ABZ219" s="2"/>
      <c r="ACA219" s="2"/>
      <c r="ACB219" s="2"/>
      <c r="ACC219" s="2"/>
      <c r="ACD219" s="2"/>
      <c r="ACE219" s="2"/>
      <c r="ACF219" s="2"/>
      <c r="ACG219" s="2"/>
      <c r="ACH219" s="2"/>
      <c r="ACI219" s="2"/>
      <c r="ACJ219" s="2"/>
      <c r="ACK219" s="2"/>
      <c r="ACL219" s="2"/>
      <c r="ACM219" s="2"/>
      <c r="ACN219" s="2"/>
      <c r="ACO219" s="2"/>
      <c r="ACP219" s="2"/>
      <c r="ACQ219" s="2"/>
      <c r="ACR219" s="2"/>
      <c r="ACS219" s="2"/>
      <c r="ACT219" s="2"/>
      <c r="ACU219" s="2"/>
      <c r="ACV219" s="2"/>
      <c r="ACW219" s="2"/>
      <c r="ACX219" s="2"/>
      <c r="ACY219" s="2"/>
      <c r="ACZ219" s="2"/>
      <c r="ADA219" s="2"/>
      <c r="ADB219" s="2"/>
      <c r="ADC219" s="2"/>
      <c r="ADD219" s="2"/>
      <c r="ADE219" s="2"/>
      <c r="ADF219" s="2"/>
      <c r="ADG219" s="2"/>
      <c r="ADH219" s="2"/>
      <c r="ADI219" s="2"/>
      <c r="ADJ219" s="2"/>
      <c r="ADK219" s="2"/>
      <c r="ADL219" s="2"/>
      <c r="ADM219" s="2"/>
      <c r="ADN219" s="2"/>
      <c r="ADO219" s="2"/>
      <c r="ADP219" s="2"/>
      <c r="ADQ219" s="2"/>
      <c r="ADR219" s="2"/>
      <c r="ADS219" s="2"/>
      <c r="ADT219" s="2"/>
      <c r="ADU219" s="2"/>
      <c r="ADV219" s="2"/>
      <c r="ADW219" s="2"/>
      <c r="ADX219" s="2"/>
      <c r="ADY219" s="2"/>
      <c r="ADZ219" s="2"/>
      <c r="AEA219" s="2"/>
      <c r="AEB219" s="2"/>
      <c r="AEC219" s="2"/>
      <c r="AED219" s="2"/>
      <c r="AEE219" s="2"/>
      <c r="AEF219" s="2"/>
      <c r="AEG219" s="2"/>
      <c r="AEH219" s="2"/>
      <c r="AEI219" s="2"/>
      <c r="AEJ219" s="2"/>
      <c r="AEK219" s="2"/>
      <c r="AEL219" s="2"/>
      <c r="AEM219" s="2"/>
      <c r="AEN219" s="2"/>
      <c r="AEO219" s="2"/>
      <c r="AEP219" s="2"/>
      <c r="AEQ219" s="2"/>
      <c r="AER219" s="2"/>
      <c r="AES219" s="2"/>
      <c r="AET219" s="2"/>
      <c r="AEU219" s="2"/>
      <c r="AEV219" s="2"/>
      <c r="AEW219" s="2"/>
      <c r="AEX219" s="2"/>
      <c r="AEY219" s="2"/>
      <c r="AEZ219" s="2"/>
      <c r="AFA219" s="2"/>
      <c r="AFB219" s="2"/>
      <c r="AFC219" s="2"/>
      <c r="AFD219" s="2"/>
      <c r="AFE219" s="2"/>
      <c r="AFF219" s="2"/>
      <c r="AFG219" s="2"/>
      <c r="AFH219" s="2"/>
      <c r="AFI219" s="2"/>
      <c r="AFJ219" s="2"/>
      <c r="AFK219" s="2"/>
      <c r="AFL219" s="2"/>
      <c r="AFM219" s="2"/>
      <c r="AFN219" s="2"/>
      <c r="AFO219" s="2"/>
      <c r="AFP219" s="2"/>
      <c r="AFQ219" s="2"/>
      <c r="AFR219" s="2"/>
      <c r="AFS219" s="2"/>
      <c r="AFT219" s="2"/>
      <c r="AFU219" s="2"/>
      <c r="AFV219" s="2"/>
      <c r="AFW219" s="2"/>
      <c r="AFX219" s="2"/>
      <c r="AFY219" s="2"/>
      <c r="AFZ219" s="2"/>
      <c r="AGA219" s="2"/>
      <c r="AGB219" s="2"/>
      <c r="AGC219" s="2"/>
      <c r="AGD219" s="2"/>
      <c r="AGE219" s="2"/>
      <c r="AGF219" s="2"/>
      <c r="AGG219" s="2"/>
      <c r="AGH219" s="2"/>
      <c r="AGI219" s="2"/>
      <c r="AGJ219" s="2"/>
      <c r="AGK219" s="2"/>
      <c r="AGL219" s="2"/>
      <c r="AGM219" s="2"/>
      <c r="AGN219" s="2"/>
      <c r="AGO219" s="2"/>
      <c r="AGP219" s="2"/>
      <c r="AGQ219" s="2"/>
      <c r="AGR219" s="2"/>
      <c r="AGS219" s="2"/>
      <c r="AGT219" s="2"/>
      <c r="AGU219" s="2"/>
      <c r="AGV219" s="2"/>
      <c r="AGW219" s="2"/>
      <c r="AGX219" s="2"/>
      <c r="AGY219" s="2"/>
      <c r="AGZ219" s="2"/>
      <c r="AHA219" s="2"/>
      <c r="AHB219" s="2"/>
      <c r="AHC219" s="2"/>
      <c r="AHD219" s="2"/>
      <c r="AHE219" s="2"/>
      <c r="AHF219" s="2"/>
      <c r="AHG219" s="2"/>
      <c r="AHH219" s="2"/>
      <c r="AHI219" s="2"/>
      <c r="AHJ219" s="2"/>
      <c r="AHK219" s="2"/>
      <c r="AHL219" s="2"/>
      <c r="AHM219" s="2"/>
      <c r="AHN219" s="2"/>
      <c r="AHO219" s="2"/>
      <c r="AHP219" s="2"/>
      <c r="AHQ219" s="2"/>
      <c r="AHR219" s="2"/>
      <c r="AHS219" s="2"/>
      <c r="AHT219" s="2"/>
      <c r="AHU219" s="2"/>
      <c r="AHV219" s="2"/>
      <c r="AHW219" s="2"/>
      <c r="AHX219" s="2"/>
      <c r="AHY219" s="2"/>
      <c r="AHZ219" s="2"/>
      <c r="AIA219" s="2"/>
      <c r="AIB219" s="2"/>
      <c r="AIC219" s="2"/>
      <c r="AID219" s="2"/>
      <c r="AIE219" s="2"/>
      <c r="AIF219" s="2"/>
      <c r="AIG219" s="2"/>
      <c r="AIH219" s="2"/>
      <c r="AII219" s="2"/>
      <c r="AIJ219" s="2"/>
      <c r="AIK219" s="2"/>
      <c r="AIL219" s="2"/>
      <c r="AIM219" s="2"/>
      <c r="AIN219" s="2"/>
      <c r="AIO219" s="2"/>
      <c r="AIP219" s="2"/>
      <c r="AIQ219" s="2"/>
      <c r="AIR219" s="2"/>
      <c r="AIS219" s="2"/>
      <c r="AIT219" s="2"/>
      <c r="AIU219" s="2"/>
      <c r="AIV219" s="2"/>
      <c r="AIW219" s="2"/>
      <c r="AIX219" s="2"/>
      <c r="AIY219" s="2"/>
      <c r="AIZ219" s="2"/>
      <c r="AJA219" s="2"/>
      <c r="AJB219" s="2"/>
      <c r="AJC219" s="2"/>
      <c r="AJD219" s="2"/>
      <c r="AJE219" s="2"/>
      <c r="AJF219" s="2"/>
      <c r="AJG219" s="2"/>
      <c r="AJH219" s="2"/>
      <c r="AJI219" s="2"/>
      <c r="AJJ219" s="2"/>
      <c r="AJK219" s="2"/>
      <c r="AJL219" s="2"/>
      <c r="AJM219" s="2"/>
      <c r="AJN219" s="2"/>
      <c r="AJO219" s="2"/>
      <c r="AJP219" s="2"/>
      <c r="AJQ219" s="2"/>
    </row>
    <row r="220" spans="1:953" s="1" customFormat="1">
      <c r="A220" s="2"/>
      <c r="B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  <c r="IN220" s="2"/>
      <c r="IO220" s="2"/>
      <c r="IP220" s="2"/>
      <c r="IQ220" s="2"/>
      <c r="IR220" s="2"/>
      <c r="IS220" s="2"/>
      <c r="IT220" s="2"/>
      <c r="IU220" s="2"/>
      <c r="IV220" s="2"/>
      <c r="IW220" s="2"/>
      <c r="IX220" s="2"/>
      <c r="IY220" s="2"/>
      <c r="IZ220" s="2"/>
      <c r="JA220" s="2"/>
      <c r="JB220" s="2"/>
      <c r="JC220" s="2"/>
      <c r="JD220" s="2"/>
      <c r="JE220" s="2"/>
      <c r="JF220" s="2"/>
      <c r="JG220" s="2"/>
      <c r="JH220" s="2"/>
      <c r="JI220" s="2"/>
      <c r="JJ220" s="2"/>
      <c r="JK220" s="2"/>
      <c r="JL220" s="2"/>
      <c r="JM220" s="2"/>
      <c r="JN220" s="2"/>
      <c r="JO220" s="2"/>
      <c r="JP220" s="2"/>
      <c r="JQ220" s="2"/>
      <c r="JR220" s="2"/>
      <c r="JS220" s="2"/>
      <c r="JT220" s="2"/>
      <c r="JU220" s="2"/>
      <c r="JV220" s="2"/>
      <c r="JW220" s="2"/>
      <c r="JX220" s="2"/>
      <c r="JY220" s="2"/>
      <c r="JZ220" s="2"/>
      <c r="KA220" s="2"/>
      <c r="KB220" s="2"/>
      <c r="KC220" s="2"/>
      <c r="KD220" s="2"/>
      <c r="KE220" s="2"/>
      <c r="KF220" s="2"/>
      <c r="KG220" s="2"/>
      <c r="KH220" s="2"/>
      <c r="KI220" s="2"/>
      <c r="KJ220" s="2"/>
      <c r="KK220" s="2"/>
      <c r="KL220" s="2"/>
      <c r="KM220" s="2"/>
      <c r="KN220" s="2"/>
      <c r="KO220" s="2"/>
      <c r="KP220" s="2"/>
      <c r="KQ220" s="2"/>
      <c r="KR220" s="2"/>
      <c r="KS220" s="2"/>
      <c r="KT220" s="2"/>
      <c r="KU220" s="2"/>
      <c r="KV220" s="2"/>
      <c r="KW220" s="2"/>
      <c r="KX220" s="2"/>
      <c r="KY220" s="2"/>
      <c r="KZ220" s="2"/>
      <c r="LA220" s="2"/>
      <c r="LB220" s="2"/>
      <c r="LC220" s="2"/>
      <c r="LD220" s="2"/>
      <c r="LE220" s="2"/>
      <c r="LF220" s="2"/>
      <c r="LG220" s="2"/>
      <c r="LH220" s="2"/>
      <c r="LI220" s="2"/>
      <c r="LJ220" s="2"/>
      <c r="LK220" s="2"/>
      <c r="LL220" s="2"/>
      <c r="LM220" s="2"/>
      <c r="LN220" s="2"/>
      <c r="LO220" s="2"/>
      <c r="LP220" s="2"/>
      <c r="LQ220" s="2"/>
      <c r="LR220" s="2"/>
      <c r="LS220" s="2"/>
      <c r="LT220" s="2"/>
      <c r="LU220" s="2"/>
      <c r="LV220" s="2"/>
      <c r="LW220" s="2"/>
      <c r="LX220" s="2"/>
      <c r="LY220" s="2"/>
      <c r="LZ220" s="2"/>
      <c r="MA220" s="2"/>
      <c r="MB220" s="2"/>
      <c r="MC220" s="2"/>
      <c r="MD220" s="2"/>
      <c r="ME220" s="2"/>
      <c r="MF220" s="2"/>
      <c r="MG220" s="2"/>
      <c r="MH220" s="2"/>
      <c r="MI220" s="2"/>
      <c r="MJ220" s="2"/>
      <c r="MK220" s="2"/>
      <c r="ML220" s="2"/>
      <c r="MM220" s="2"/>
      <c r="MN220" s="2"/>
      <c r="MO220" s="2"/>
      <c r="MP220" s="2"/>
      <c r="MQ220" s="2"/>
      <c r="MR220" s="2"/>
      <c r="MS220" s="2"/>
      <c r="MT220" s="2"/>
      <c r="MU220" s="2"/>
      <c r="MV220" s="2"/>
      <c r="MW220" s="2"/>
      <c r="MX220" s="2"/>
      <c r="MY220" s="2"/>
      <c r="MZ220" s="2"/>
      <c r="NA220" s="2"/>
      <c r="NB220" s="2"/>
      <c r="NC220" s="2"/>
      <c r="ND220" s="2"/>
      <c r="NE220" s="2"/>
      <c r="NF220" s="2"/>
      <c r="NG220" s="2"/>
      <c r="NH220" s="2"/>
      <c r="NI220" s="2"/>
      <c r="NJ220" s="2"/>
      <c r="NK220" s="2"/>
      <c r="NL220" s="2"/>
      <c r="NM220" s="2"/>
      <c r="NN220" s="2"/>
      <c r="NO220" s="2"/>
      <c r="NP220" s="2"/>
      <c r="NQ220" s="2"/>
      <c r="NR220" s="2"/>
      <c r="NS220" s="2"/>
      <c r="NT220" s="2"/>
      <c r="NU220" s="2"/>
      <c r="NV220" s="2"/>
      <c r="NW220" s="2"/>
      <c r="NX220" s="2"/>
      <c r="NY220" s="2"/>
      <c r="NZ220" s="2"/>
      <c r="OA220" s="2"/>
      <c r="OB220" s="2"/>
      <c r="OC220" s="2"/>
      <c r="OD220" s="2"/>
      <c r="OE220" s="2"/>
      <c r="OF220" s="2"/>
      <c r="OG220" s="2"/>
      <c r="OH220" s="2"/>
      <c r="OI220" s="2"/>
      <c r="OJ220" s="2"/>
      <c r="OK220" s="2"/>
      <c r="OL220" s="2"/>
      <c r="OM220" s="2"/>
      <c r="ON220" s="2"/>
      <c r="OO220" s="2"/>
      <c r="OP220" s="2"/>
      <c r="OQ220" s="2"/>
      <c r="OR220" s="2"/>
      <c r="OS220" s="2"/>
      <c r="OT220" s="2"/>
      <c r="OU220" s="2"/>
      <c r="OV220" s="2"/>
      <c r="OW220" s="2"/>
      <c r="OX220" s="2"/>
      <c r="OY220" s="2"/>
      <c r="OZ220" s="2"/>
      <c r="PA220" s="2"/>
      <c r="PB220" s="2"/>
      <c r="PC220" s="2"/>
      <c r="PD220" s="2"/>
      <c r="PE220" s="2"/>
      <c r="PF220" s="2"/>
      <c r="PG220" s="2"/>
      <c r="PH220" s="2"/>
      <c r="PI220" s="2"/>
      <c r="PJ220" s="2"/>
      <c r="PK220" s="2"/>
      <c r="PL220" s="2"/>
      <c r="PM220" s="2"/>
      <c r="PN220" s="2"/>
      <c r="PO220" s="2"/>
      <c r="PP220" s="2"/>
      <c r="PQ220" s="2"/>
      <c r="PR220" s="2"/>
      <c r="PS220" s="2"/>
      <c r="PT220" s="2"/>
      <c r="PU220" s="2"/>
      <c r="PV220" s="2"/>
      <c r="PW220" s="2"/>
      <c r="PX220" s="2"/>
      <c r="PY220" s="2"/>
      <c r="PZ220" s="2"/>
      <c r="QA220" s="2"/>
      <c r="QB220" s="2"/>
      <c r="QC220" s="2"/>
      <c r="QD220" s="2"/>
      <c r="QE220" s="2"/>
      <c r="QF220" s="2"/>
      <c r="QG220" s="2"/>
      <c r="QH220" s="2"/>
      <c r="QI220" s="2"/>
      <c r="QJ220" s="2"/>
      <c r="QK220" s="2"/>
      <c r="QL220" s="2"/>
      <c r="QM220" s="2"/>
      <c r="QN220" s="2"/>
      <c r="QO220" s="2"/>
      <c r="QP220" s="2"/>
      <c r="QQ220" s="2"/>
      <c r="QR220" s="2"/>
      <c r="QS220" s="2"/>
      <c r="QT220" s="2"/>
      <c r="QU220" s="2"/>
      <c r="QV220" s="2"/>
      <c r="QW220" s="2"/>
      <c r="QX220" s="2"/>
      <c r="QY220" s="2"/>
      <c r="QZ220" s="2"/>
      <c r="RA220" s="2"/>
      <c r="RB220" s="2"/>
      <c r="RC220" s="2"/>
      <c r="RD220" s="2"/>
      <c r="RE220" s="2"/>
      <c r="RF220" s="2"/>
      <c r="RG220" s="2"/>
      <c r="RH220" s="2"/>
      <c r="RI220" s="2"/>
      <c r="RJ220" s="2"/>
      <c r="RK220" s="2"/>
      <c r="RL220" s="2"/>
      <c r="RM220" s="2"/>
      <c r="RN220" s="2"/>
      <c r="RO220" s="2"/>
      <c r="RP220" s="2"/>
      <c r="RQ220" s="2"/>
      <c r="RR220" s="2"/>
      <c r="RS220" s="2"/>
      <c r="RT220" s="2"/>
      <c r="RU220" s="2"/>
      <c r="RV220" s="2"/>
      <c r="RW220" s="2"/>
      <c r="RX220" s="2"/>
      <c r="RY220" s="2"/>
      <c r="RZ220" s="2"/>
      <c r="SA220" s="2"/>
      <c r="SB220" s="2"/>
      <c r="SC220" s="2"/>
      <c r="SD220" s="2"/>
      <c r="SE220" s="2"/>
      <c r="SF220" s="2"/>
      <c r="SG220" s="2"/>
      <c r="SH220" s="2"/>
      <c r="SI220" s="2"/>
      <c r="SJ220" s="2"/>
      <c r="SK220" s="2"/>
      <c r="SL220" s="2"/>
      <c r="SM220" s="2"/>
      <c r="SN220" s="2"/>
      <c r="SO220" s="2"/>
      <c r="SP220" s="2"/>
      <c r="SQ220" s="2"/>
      <c r="SR220" s="2"/>
      <c r="SS220" s="2"/>
      <c r="ST220" s="2"/>
      <c r="SU220" s="2"/>
      <c r="SV220" s="2"/>
      <c r="SW220" s="2"/>
      <c r="SX220" s="2"/>
      <c r="SY220" s="2"/>
      <c r="SZ220" s="2"/>
      <c r="TA220" s="2"/>
      <c r="TB220" s="2"/>
      <c r="TC220" s="2"/>
      <c r="TD220" s="2"/>
      <c r="TE220" s="2"/>
      <c r="TF220" s="2"/>
      <c r="TG220" s="2"/>
      <c r="TH220" s="2"/>
      <c r="TI220" s="2"/>
      <c r="TJ220" s="2"/>
      <c r="TK220" s="2"/>
      <c r="TL220" s="2"/>
      <c r="TM220" s="2"/>
      <c r="TN220" s="2"/>
      <c r="TO220" s="2"/>
      <c r="TP220" s="2"/>
      <c r="TQ220" s="2"/>
      <c r="TR220" s="2"/>
      <c r="TS220" s="2"/>
      <c r="TT220" s="2"/>
      <c r="TU220" s="2"/>
      <c r="TV220" s="2"/>
      <c r="TW220" s="2"/>
      <c r="TX220" s="2"/>
      <c r="TY220" s="2"/>
      <c r="TZ220" s="2"/>
      <c r="UA220" s="2"/>
      <c r="UB220" s="2"/>
      <c r="UC220" s="2"/>
      <c r="UD220" s="2"/>
      <c r="UE220" s="2"/>
      <c r="UF220" s="2"/>
      <c r="UG220" s="2"/>
      <c r="UH220" s="2"/>
      <c r="UI220" s="2"/>
      <c r="UJ220" s="2"/>
      <c r="UK220" s="2"/>
      <c r="UL220" s="2"/>
      <c r="UM220" s="2"/>
      <c r="UN220" s="2"/>
      <c r="UO220" s="2"/>
      <c r="UP220" s="2"/>
      <c r="UQ220" s="2"/>
      <c r="UR220" s="2"/>
      <c r="US220" s="2"/>
      <c r="UT220" s="2"/>
      <c r="UU220" s="2"/>
      <c r="UV220" s="2"/>
      <c r="UW220" s="2"/>
      <c r="UX220" s="2"/>
      <c r="UY220" s="2"/>
      <c r="UZ220" s="2"/>
      <c r="VA220" s="2"/>
      <c r="VB220" s="2"/>
      <c r="VC220" s="2"/>
      <c r="VD220" s="2"/>
      <c r="VE220" s="2"/>
      <c r="VF220" s="2"/>
      <c r="VG220" s="2"/>
      <c r="VH220" s="2"/>
      <c r="VI220" s="2"/>
      <c r="VJ220" s="2"/>
      <c r="VK220" s="2"/>
      <c r="VL220" s="2"/>
      <c r="VM220" s="2"/>
      <c r="VN220" s="2"/>
      <c r="VO220" s="2"/>
      <c r="VP220" s="2"/>
      <c r="VQ220" s="2"/>
      <c r="VR220" s="2"/>
      <c r="VS220" s="2"/>
      <c r="VT220" s="2"/>
      <c r="VU220" s="2"/>
      <c r="VV220" s="2"/>
      <c r="VW220" s="2"/>
      <c r="VX220" s="2"/>
      <c r="VY220" s="2"/>
      <c r="VZ220" s="2"/>
      <c r="WA220" s="2"/>
      <c r="WB220" s="2"/>
      <c r="WC220" s="2"/>
      <c r="WD220" s="2"/>
      <c r="WE220" s="2"/>
      <c r="WF220" s="2"/>
      <c r="WG220" s="2"/>
      <c r="WH220" s="2"/>
      <c r="WI220" s="2"/>
      <c r="WJ220" s="2"/>
      <c r="WK220" s="2"/>
      <c r="WL220" s="2"/>
      <c r="WM220" s="2"/>
      <c r="WN220" s="2"/>
      <c r="WO220" s="2"/>
      <c r="WP220" s="2"/>
      <c r="WQ220" s="2"/>
      <c r="WR220" s="2"/>
      <c r="WS220" s="2"/>
      <c r="WT220" s="2"/>
      <c r="WU220" s="2"/>
      <c r="WV220" s="2"/>
      <c r="WW220" s="2"/>
      <c r="WX220" s="2"/>
      <c r="WY220" s="2"/>
      <c r="WZ220" s="2"/>
      <c r="XA220" s="2"/>
      <c r="XB220" s="2"/>
      <c r="XC220" s="2"/>
      <c r="XD220" s="2"/>
      <c r="XE220" s="2"/>
      <c r="XF220" s="2"/>
      <c r="XG220" s="2"/>
      <c r="XH220" s="2"/>
      <c r="XI220" s="2"/>
      <c r="XJ220" s="2"/>
      <c r="XK220" s="2"/>
      <c r="XL220" s="2"/>
      <c r="XM220" s="2"/>
      <c r="XN220" s="2"/>
      <c r="XO220" s="2"/>
      <c r="XP220" s="2"/>
      <c r="XQ220" s="2"/>
      <c r="XR220" s="2"/>
      <c r="XS220" s="2"/>
      <c r="XT220" s="2"/>
      <c r="XU220" s="2"/>
      <c r="XV220" s="2"/>
      <c r="XW220" s="2"/>
      <c r="XX220" s="2"/>
      <c r="XY220" s="2"/>
      <c r="XZ220" s="2"/>
      <c r="YA220" s="2"/>
      <c r="YB220" s="2"/>
      <c r="YC220" s="2"/>
      <c r="YD220" s="2"/>
      <c r="YE220" s="2"/>
      <c r="YF220" s="2"/>
      <c r="YG220" s="2"/>
      <c r="YH220" s="2"/>
      <c r="YI220" s="2"/>
      <c r="YJ220" s="2"/>
      <c r="YK220" s="2"/>
      <c r="YL220" s="2"/>
      <c r="YM220" s="2"/>
      <c r="YN220" s="2"/>
      <c r="YO220" s="2"/>
      <c r="YP220" s="2"/>
      <c r="YQ220" s="2"/>
      <c r="YR220" s="2"/>
      <c r="YS220" s="2"/>
      <c r="YT220" s="2"/>
      <c r="YU220" s="2"/>
      <c r="YV220" s="2"/>
      <c r="YW220" s="2"/>
      <c r="YX220" s="2"/>
      <c r="YY220" s="2"/>
      <c r="YZ220" s="2"/>
      <c r="ZA220" s="2"/>
      <c r="ZB220" s="2"/>
      <c r="ZC220" s="2"/>
      <c r="ZD220" s="2"/>
      <c r="ZE220" s="2"/>
      <c r="ZF220" s="2"/>
      <c r="ZG220" s="2"/>
      <c r="ZH220" s="2"/>
      <c r="ZI220" s="2"/>
      <c r="ZJ220" s="2"/>
      <c r="ZK220" s="2"/>
      <c r="ZL220" s="2"/>
      <c r="ZM220" s="2"/>
      <c r="ZN220" s="2"/>
      <c r="ZO220" s="2"/>
      <c r="ZP220" s="2"/>
      <c r="ZQ220" s="2"/>
      <c r="ZR220" s="2"/>
      <c r="ZS220" s="2"/>
      <c r="ZT220" s="2"/>
      <c r="ZU220" s="2"/>
      <c r="ZV220" s="2"/>
      <c r="ZW220" s="2"/>
      <c r="ZX220" s="2"/>
      <c r="ZY220" s="2"/>
      <c r="ZZ220" s="2"/>
      <c r="AAA220" s="2"/>
      <c r="AAB220" s="2"/>
      <c r="AAC220" s="2"/>
      <c r="AAD220" s="2"/>
      <c r="AAE220" s="2"/>
      <c r="AAF220" s="2"/>
      <c r="AAG220" s="2"/>
      <c r="AAH220" s="2"/>
      <c r="AAI220" s="2"/>
      <c r="AAJ220" s="2"/>
      <c r="AAK220" s="2"/>
      <c r="AAL220" s="2"/>
      <c r="AAM220" s="2"/>
      <c r="AAN220" s="2"/>
      <c r="AAO220" s="2"/>
      <c r="AAP220" s="2"/>
      <c r="AAQ220" s="2"/>
      <c r="AAR220" s="2"/>
      <c r="AAS220" s="2"/>
      <c r="AAT220" s="2"/>
      <c r="AAU220" s="2"/>
      <c r="AAV220" s="2"/>
      <c r="AAW220" s="2"/>
      <c r="AAX220" s="2"/>
      <c r="AAY220" s="2"/>
      <c r="AAZ220" s="2"/>
      <c r="ABA220" s="2"/>
      <c r="ABB220" s="2"/>
      <c r="ABC220" s="2"/>
      <c r="ABD220" s="2"/>
      <c r="ABE220" s="2"/>
      <c r="ABF220" s="2"/>
      <c r="ABG220" s="2"/>
      <c r="ABH220" s="2"/>
      <c r="ABI220" s="2"/>
      <c r="ABJ220" s="2"/>
      <c r="ABK220" s="2"/>
      <c r="ABL220" s="2"/>
      <c r="ABM220" s="2"/>
      <c r="ABN220" s="2"/>
      <c r="ABO220" s="2"/>
      <c r="ABP220" s="2"/>
      <c r="ABQ220" s="2"/>
      <c r="ABR220" s="2"/>
      <c r="ABS220" s="2"/>
      <c r="ABT220" s="2"/>
      <c r="ABU220" s="2"/>
      <c r="ABV220" s="2"/>
      <c r="ABW220" s="2"/>
      <c r="ABX220" s="2"/>
      <c r="ABY220" s="2"/>
      <c r="ABZ220" s="2"/>
      <c r="ACA220" s="2"/>
      <c r="ACB220" s="2"/>
      <c r="ACC220" s="2"/>
      <c r="ACD220" s="2"/>
      <c r="ACE220" s="2"/>
      <c r="ACF220" s="2"/>
      <c r="ACG220" s="2"/>
      <c r="ACH220" s="2"/>
      <c r="ACI220" s="2"/>
      <c r="ACJ220" s="2"/>
      <c r="ACK220" s="2"/>
      <c r="ACL220" s="2"/>
      <c r="ACM220" s="2"/>
      <c r="ACN220" s="2"/>
      <c r="ACO220" s="2"/>
      <c r="ACP220" s="2"/>
      <c r="ACQ220" s="2"/>
      <c r="ACR220" s="2"/>
      <c r="ACS220" s="2"/>
      <c r="ACT220" s="2"/>
      <c r="ACU220" s="2"/>
      <c r="ACV220" s="2"/>
      <c r="ACW220" s="2"/>
      <c r="ACX220" s="2"/>
      <c r="ACY220" s="2"/>
      <c r="ACZ220" s="2"/>
      <c r="ADA220" s="2"/>
      <c r="ADB220" s="2"/>
      <c r="ADC220" s="2"/>
      <c r="ADD220" s="2"/>
      <c r="ADE220" s="2"/>
      <c r="ADF220" s="2"/>
      <c r="ADG220" s="2"/>
      <c r="ADH220" s="2"/>
      <c r="ADI220" s="2"/>
      <c r="ADJ220" s="2"/>
      <c r="ADK220" s="2"/>
      <c r="ADL220" s="2"/>
      <c r="ADM220" s="2"/>
      <c r="ADN220" s="2"/>
      <c r="ADO220" s="2"/>
      <c r="ADP220" s="2"/>
      <c r="ADQ220" s="2"/>
      <c r="ADR220" s="2"/>
      <c r="ADS220" s="2"/>
      <c r="ADT220" s="2"/>
      <c r="ADU220" s="2"/>
      <c r="ADV220" s="2"/>
      <c r="ADW220" s="2"/>
      <c r="ADX220" s="2"/>
      <c r="ADY220" s="2"/>
      <c r="ADZ220" s="2"/>
      <c r="AEA220" s="2"/>
      <c r="AEB220" s="2"/>
      <c r="AEC220" s="2"/>
      <c r="AED220" s="2"/>
      <c r="AEE220" s="2"/>
      <c r="AEF220" s="2"/>
      <c r="AEG220" s="2"/>
      <c r="AEH220" s="2"/>
      <c r="AEI220" s="2"/>
      <c r="AEJ220" s="2"/>
      <c r="AEK220" s="2"/>
      <c r="AEL220" s="2"/>
      <c r="AEM220" s="2"/>
      <c r="AEN220" s="2"/>
      <c r="AEO220" s="2"/>
      <c r="AEP220" s="2"/>
      <c r="AEQ220" s="2"/>
      <c r="AER220" s="2"/>
      <c r="AES220" s="2"/>
      <c r="AET220" s="2"/>
      <c r="AEU220" s="2"/>
      <c r="AEV220" s="2"/>
      <c r="AEW220" s="2"/>
      <c r="AEX220" s="2"/>
      <c r="AEY220" s="2"/>
      <c r="AEZ220" s="2"/>
      <c r="AFA220" s="2"/>
      <c r="AFB220" s="2"/>
      <c r="AFC220" s="2"/>
      <c r="AFD220" s="2"/>
      <c r="AFE220" s="2"/>
      <c r="AFF220" s="2"/>
      <c r="AFG220" s="2"/>
      <c r="AFH220" s="2"/>
      <c r="AFI220" s="2"/>
      <c r="AFJ220" s="2"/>
      <c r="AFK220" s="2"/>
      <c r="AFL220" s="2"/>
      <c r="AFM220" s="2"/>
      <c r="AFN220" s="2"/>
      <c r="AFO220" s="2"/>
      <c r="AFP220" s="2"/>
      <c r="AFQ220" s="2"/>
      <c r="AFR220" s="2"/>
      <c r="AFS220" s="2"/>
      <c r="AFT220" s="2"/>
      <c r="AFU220" s="2"/>
      <c r="AFV220" s="2"/>
      <c r="AFW220" s="2"/>
      <c r="AFX220" s="2"/>
      <c r="AFY220" s="2"/>
      <c r="AFZ220" s="2"/>
      <c r="AGA220" s="2"/>
      <c r="AGB220" s="2"/>
      <c r="AGC220" s="2"/>
      <c r="AGD220" s="2"/>
      <c r="AGE220" s="2"/>
      <c r="AGF220" s="2"/>
      <c r="AGG220" s="2"/>
      <c r="AGH220" s="2"/>
      <c r="AGI220" s="2"/>
      <c r="AGJ220" s="2"/>
      <c r="AGK220" s="2"/>
      <c r="AGL220" s="2"/>
      <c r="AGM220" s="2"/>
      <c r="AGN220" s="2"/>
      <c r="AGO220" s="2"/>
      <c r="AGP220" s="2"/>
      <c r="AGQ220" s="2"/>
      <c r="AGR220" s="2"/>
      <c r="AGS220" s="2"/>
      <c r="AGT220" s="2"/>
      <c r="AGU220" s="2"/>
      <c r="AGV220" s="2"/>
      <c r="AGW220" s="2"/>
      <c r="AGX220" s="2"/>
      <c r="AGY220" s="2"/>
      <c r="AGZ220" s="2"/>
      <c r="AHA220" s="2"/>
      <c r="AHB220" s="2"/>
      <c r="AHC220" s="2"/>
      <c r="AHD220" s="2"/>
      <c r="AHE220" s="2"/>
      <c r="AHF220" s="2"/>
      <c r="AHG220" s="2"/>
      <c r="AHH220" s="2"/>
      <c r="AHI220" s="2"/>
      <c r="AHJ220" s="2"/>
      <c r="AHK220" s="2"/>
      <c r="AHL220" s="2"/>
      <c r="AHM220" s="2"/>
      <c r="AHN220" s="2"/>
      <c r="AHO220" s="2"/>
      <c r="AHP220" s="2"/>
      <c r="AHQ220" s="2"/>
      <c r="AHR220" s="2"/>
      <c r="AHS220" s="2"/>
      <c r="AHT220" s="2"/>
      <c r="AHU220" s="2"/>
      <c r="AHV220" s="2"/>
      <c r="AHW220" s="2"/>
      <c r="AHX220" s="2"/>
      <c r="AHY220" s="2"/>
      <c r="AHZ220" s="2"/>
      <c r="AIA220" s="2"/>
      <c r="AIB220" s="2"/>
      <c r="AIC220" s="2"/>
      <c r="AID220" s="2"/>
      <c r="AIE220" s="2"/>
      <c r="AIF220" s="2"/>
      <c r="AIG220" s="2"/>
      <c r="AIH220" s="2"/>
      <c r="AII220" s="2"/>
      <c r="AIJ220" s="2"/>
      <c r="AIK220" s="2"/>
      <c r="AIL220" s="2"/>
      <c r="AIM220" s="2"/>
      <c r="AIN220" s="2"/>
      <c r="AIO220" s="2"/>
      <c r="AIP220" s="2"/>
      <c r="AIQ220" s="2"/>
      <c r="AIR220" s="2"/>
      <c r="AIS220" s="2"/>
      <c r="AIT220" s="2"/>
      <c r="AIU220" s="2"/>
      <c r="AIV220" s="2"/>
      <c r="AIW220" s="2"/>
      <c r="AIX220" s="2"/>
      <c r="AIY220" s="2"/>
      <c r="AIZ220" s="2"/>
      <c r="AJA220" s="2"/>
      <c r="AJB220" s="2"/>
      <c r="AJC220" s="2"/>
      <c r="AJD220" s="2"/>
      <c r="AJE220" s="2"/>
      <c r="AJF220" s="2"/>
      <c r="AJG220" s="2"/>
      <c r="AJH220" s="2"/>
      <c r="AJI220" s="2"/>
      <c r="AJJ220" s="2"/>
      <c r="AJK220" s="2"/>
      <c r="AJL220" s="2"/>
      <c r="AJM220" s="2"/>
      <c r="AJN220" s="2"/>
      <c r="AJO220" s="2"/>
      <c r="AJP220" s="2"/>
      <c r="AJQ220" s="2"/>
    </row>
    <row r="221" spans="1:953" s="1" customFormat="1">
      <c r="A221" s="2"/>
      <c r="B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  <c r="IN221" s="2"/>
      <c r="IO221" s="2"/>
      <c r="IP221" s="2"/>
      <c r="IQ221" s="2"/>
      <c r="IR221" s="2"/>
      <c r="IS221" s="2"/>
      <c r="IT221" s="2"/>
      <c r="IU221" s="2"/>
      <c r="IV221" s="2"/>
      <c r="IW221" s="2"/>
      <c r="IX221" s="2"/>
      <c r="IY221" s="2"/>
      <c r="IZ221" s="2"/>
      <c r="JA221" s="2"/>
      <c r="JB221" s="2"/>
      <c r="JC221" s="2"/>
      <c r="JD221" s="2"/>
      <c r="JE221" s="2"/>
      <c r="JF221" s="2"/>
      <c r="JG221" s="2"/>
      <c r="JH221" s="2"/>
      <c r="JI221" s="2"/>
      <c r="JJ221" s="2"/>
      <c r="JK221" s="2"/>
      <c r="JL221" s="2"/>
      <c r="JM221" s="2"/>
      <c r="JN221" s="2"/>
      <c r="JO221" s="2"/>
      <c r="JP221" s="2"/>
      <c r="JQ221" s="2"/>
      <c r="JR221" s="2"/>
      <c r="JS221" s="2"/>
      <c r="JT221" s="2"/>
      <c r="JU221" s="2"/>
      <c r="JV221" s="2"/>
      <c r="JW221" s="2"/>
      <c r="JX221" s="2"/>
      <c r="JY221" s="2"/>
      <c r="JZ221" s="2"/>
      <c r="KA221" s="2"/>
      <c r="KB221" s="2"/>
      <c r="KC221" s="2"/>
      <c r="KD221" s="2"/>
      <c r="KE221" s="2"/>
      <c r="KF221" s="2"/>
      <c r="KG221" s="2"/>
      <c r="KH221" s="2"/>
      <c r="KI221" s="2"/>
      <c r="KJ221" s="2"/>
      <c r="KK221" s="2"/>
      <c r="KL221" s="2"/>
      <c r="KM221" s="2"/>
      <c r="KN221" s="2"/>
      <c r="KO221" s="2"/>
      <c r="KP221" s="2"/>
      <c r="KQ221" s="2"/>
      <c r="KR221" s="2"/>
      <c r="KS221" s="2"/>
      <c r="KT221" s="2"/>
      <c r="KU221" s="2"/>
      <c r="KV221" s="2"/>
      <c r="KW221" s="2"/>
      <c r="KX221" s="2"/>
      <c r="KY221" s="2"/>
      <c r="KZ221" s="2"/>
      <c r="LA221" s="2"/>
      <c r="LB221" s="2"/>
      <c r="LC221" s="2"/>
      <c r="LD221" s="2"/>
      <c r="LE221" s="2"/>
      <c r="LF221" s="2"/>
      <c r="LG221" s="2"/>
      <c r="LH221" s="2"/>
      <c r="LI221" s="2"/>
      <c r="LJ221" s="2"/>
      <c r="LK221" s="2"/>
      <c r="LL221" s="2"/>
      <c r="LM221" s="2"/>
      <c r="LN221" s="2"/>
      <c r="LO221" s="2"/>
      <c r="LP221" s="2"/>
      <c r="LQ221" s="2"/>
      <c r="LR221" s="2"/>
      <c r="LS221" s="2"/>
      <c r="LT221" s="2"/>
      <c r="LU221" s="2"/>
      <c r="LV221" s="2"/>
      <c r="LW221" s="2"/>
      <c r="LX221" s="2"/>
      <c r="LY221" s="2"/>
      <c r="LZ221" s="2"/>
      <c r="MA221" s="2"/>
      <c r="MB221" s="2"/>
      <c r="MC221" s="2"/>
      <c r="MD221" s="2"/>
      <c r="ME221" s="2"/>
      <c r="MF221" s="2"/>
      <c r="MG221" s="2"/>
      <c r="MH221" s="2"/>
      <c r="MI221" s="2"/>
      <c r="MJ221" s="2"/>
      <c r="MK221" s="2"/>
      <c r="ML221" s="2"/>
      <c r="MM221" s="2"/>
      <c r="MN221" s="2"/>
      <c r="MO221" s="2"/>
      <c r="MP221" s="2"/>
      <c r="MQ221" s="2"/>
      <c r="MR221" s="2"/>
      <c r="MS221" s="2"/>
      <c r="MT221" s="2"/>
      <c r="MU221" s="2"/>
      <c r="MV221" s="2"/>
      <c r="MW221" s="2"/>
      <c r="MX221" s="2"/>
      <c r="MY221" s="2"/>
      <c r="MZ221" s="2"/>
      <c r="NA221" s="2"/>
      <c r="NB221" s="2"/>
      <c r="NC221" s="2"/>
      <c r="ND221" s="2"/>
      <c r="NE221" s="2"/>
      <c r="NF221" s="2"/>
      <c r="NG221" s="2"/>
      <c r="NH221" s="2"/>
      <c r="NI221" s="2"/>
      <c r="NJ221" s="2"/>
      <c r="NK221" s="2"/>
      <c r="NL221" s="2"/>
      <c r="NM221" s="2"/>
      <c r="NN221" s="2"/>
      <c r="NO221" s="2"/>
      <c r="NP221" s="2"/>
      <c r="NQ221" s="2"/>
      <c r="NR221" s="2"/>
      <c r="NS221" s="2"/>
      <c r="NT221" s="2"/>
      <c r="NU221" s="2"/>
      <c r="NV221" s="2"/>
      <c r="NW221" s="2"/>
      <c r="NX221" s="2"/>
      <c r="NY221" s="2"/>
      <c r="NZ221" s="2"/>
      <c r="OA221" s="2"/>
      <c r="OB221" s="2"/>
      <c r="OC221" s="2"/>
      <c r="OD221" s="2"/>
      <c r="OE221" s="2"/>
      <c r="OF221" s="2"/>
      <c r="OG221" s="2"/>
      <c r="OH221" s="2"/>
      <c r="OI221" s="2"/>
      <c r="OJ221" s="2"/>
      <c r="OK221" s="2"/>
      <c r="OL221" s="2"/>
      <c r="OM221" s="2"/>
      <c r="ON221" s="2"/>
      <c r="OO221" s="2"/>
      <c r="OP221" s="2"/>
      <c r="OQ221" s="2"/>
      <c r="OR221" s="2"/>
      <c r="OS221" s="2"/>
      <c r="OT221" s="2"/>
      <c r="OU221" s="2"/>
      <c r="OV221" s="2"/>
      <c r="OW221" s="2"/>
      <c r="OX221" s="2"/>
      <c r="OY221" s="2"/>
      <c r="OZ221" s="2"/>
      <c r="PA221" s="2"/>
      <c r="PB221" s="2"/>
      <c r="PC221" s="2"/>
      <c r="PD221" s="2"/>
      <c r="PE221" s="2"/>
      <c r="PF221" s="2"/>
      <c r="PG221" s="2"/>
      <c r="PH221" s="2"/>
      <c r="PI221" s="2"/>
      <c r="PJ221" s="2"/>
      <c r="PK221" s="2"/>
      <c r="PL221" s="2"/>
      <c r="PM221" s="2"/>
      <c r="PN221" s="2"/>
      <c r="PO221" s="2"/>
      <c r="PP221" s="2"/>
      <c r="PQ221" s="2"/>
      <c r="PR221" s="2"/>
      <c r="PS221" s="2"/>
      <c r="PT221" s="2"/>
      <c r="PU221" s="2"/>
      <c r="PV221" s="2"/>
      <c r="PW221" s="2"/>
      <c r="PX221" s="2"/>
      <c r="PY221" s="2"/>
      <c r="PZ221" s="2"/>
      <c r="QA221" s="2"/>
      <c r="QB221" s="2"/>
      <c r="QC221" s="2"/>
      <c r="QD221" s="2"/>
      <c r="QE221" s="2"/>
      <c r="QF221" s="2"/>
      <c r="QG221" s="2"/>
      <c r="QH221" s="2"/>
      <c r="QI221" s="2"/>
      <c r="QJ221" s="2"/>
      <c r="QK221" s="2"/>
      <c r="QL221" s="2"/>
      <c r="QM221" s="2"/>
      <c r="QN221" s="2"/>
      <c r="QO221" s="2"/>
      <c r="QP221" s="2"/>
      <c r="QQ221" s="2"/>
      <c r="QR221" s="2"/>
      <c r="QS221" s="2"/>
      <c r="QT221" s="2"/>
      <c r="QU221" s="2"/>
      <c r="QV221" s="2"/>
      <c r="QW221" s="2"/>
      <c r="QX221" s="2"/>
      <c r="QY221" s="2"/>
      <c r="QZ221" s="2"/>
      <c r="RA221" s="2"/>
      <c r="RB221" s="2"/>
      <c r="RC221" s="2"/>
      <c r="RD221" s="2"/>
      <c r="RE221" s="2"/>
      <c r="RF221" s="2"/>
      <c r="RG221" s="2"/>
      <c r="RH221" s="2"/>
      <c r="RI221" s="2"/>
      <c r="RJ221" s="2"/>
      <c r="RK221" s="2"/>
      <c r="RL221" s="2"/>
      <c r="RM221" s="2"/>
      <c r="RN221" s="2"/>
      <c r="RO221" s="2"/>
      <c r="RP221" s="2"/>
      <c r="RQ221" s="2"/>
      <c r="RR221" s="2"/>
      <c r="RS221" s="2"/>
      <c r="RT221" s="2"/>
      <c r="RU221" s="2"/>
      <c r="RV221" s="2"/>
      <c r="RW221" s="2"/>
      <c r="RX221" s="2"/>
      <c r="RY221" s="2"/>
      <c r="RZ221" s="2"/>
      <c r="SA221" s="2"/>
      <c r="SB221" s="2"/>
      <c r="SC221" s="2"/>
      <c r="SD221" s="2"/>
      <c r="SE221" s="2"/>
      <c r="SF221" s="2"/>
      <c r="SG221" s="2"/>
      <c r="SH221" s="2"/>
      <c r="SI221" s="2"/>
      <c r="SJ221" s="2"/>
      <c r="SK221" s="2"/>
      <c r="SL221" s="2"/>
      <c r="SM221" s="2"/>
      <c r="SN221" s="2"/>
      <c r="SO221" s="2"/>
      <c r="SP221" s="2"/>
      <c r="SQ221" s="2"/>
      <c r="SR221" s="2"/>
      <c r="SS221" s="2"/>
      <c r="ST221" s="2"/>
      <c r="SU221" s="2"/>
      <c r="SV221" s="2"/>
      <c r="SW221" s="2"/>
      <c r="SX221" s="2"/>
      <c r="SY221" s="2"/>
      <c r="SZ221" s="2"/>
      <c r="TA221" s="2"/>
      <c r="TB221" s="2"/>
      <c r="TC221" s="2"/>
      <c r="TD221" s="2"/>
      <c r="TE221" s="2"/>
      <c r="TF221" s="2"/>
      <c r="TG221" s="2"/>
      <c r="TH221" s="2"/>
      <c r="TI221" s="2"/>
      <c r="TJ221" s="2"/>
      <c r="TK221" s="2"/>
      <c r="TL221" s="2"/>
      <c r="TM221" s="2"/>
      <c r="TN221" s="2"/>
      <c r="TO221" s="2"/>
      <c r="TP221" s="2"/>
      <c r="TQ221" s="2"/>
      <c r="TR221" s="2"/>
      <c r="TS221" s="2"/>
      <c r="TT221" s="2"/>
      <c r="TU221" s="2"/>
      <c r="TV221" s="2"/>
      <c r="TW221" s="2"/>
      <c r="TX221" s="2"/>
      <c r="TY221" s="2"/>
      <c r="TZ221" s="2"/>
      <c r="UA221" s="2"/>
      <c r="UB221" s="2"/>
      <c r="UC221" s="2"/>
      <c r="UD221" s="2"/>
      <c r="UE221" s="2"/>
      <c r="UF221" s="2"/>
      <c r="UG221" s="2"/>
      <c r="UH221" s="2"/>
      <c r="UI221" s="2"/>
      <c r="UJ221" s="2"/>
      <c r="UK221" s="2"/>
      <c r="UL221" s="2"/>
      <c r="UM221" s="2"/>
      <c r="UN221" s="2"/>
      <c r="UO221" s="2"/>
      <c r="UP221" s="2"/>
      <c r="UQ221" s="2"/>
      <c r="UR221" s="2"/>
      <c r="US221" s="2"/>
      <c r="UT221" s="2"/>
      <c r="UU221" s="2"/>
      <c r="UV221" s="2"/>
      <c r="UW221" s="2"/>
      <c r="UX221" s="2"/>
      <c r="UY221" s="2"/>
      <c r="UZ221" s="2"/>
      <c r="VA221" s="2"/>
      <c r="VB221" s="2"/>
      <c r="VC221" s="2"/>
      <c r="VD221" s="2"/>
      <c r="VE221" s="2"/>
      <c r="VF221" s="2"/>
      <c r="VG221" s="2"/>
      <c r="VH221" s="2"/>
      <c r="VI221" s="2"/>
      <c r="VJ221" s="2"/>
      <c r="VK221" s="2"/>
      <c r="VL221" s="2"/>
      <c r="VM221" s="2"/>
      <c r="VN221" s="2"/>
      <c r="VO221" s="2"/>
      <c r="VP221" s="2"/>
      <c r="VQ221" s="2"/>
      <c r="VR221" s="2"/>
      <c r="VS221" s="2"/>
      <c r="VT221" s="2"/>
      <c r="VU221" s="2"/>
      <c r="VV221" s="2"/>
      <c r="VW221" s="2"/>
      <c r="VX221" s="2"/>
      <c r="VY221" s="2"/>
      <c r="VZ221" s="2"/>
      <c r="WA221" s="2"/>
      <c r="WB221" s="2"/>
      <c r="WC221" s="2"/>
      <c r="WD221" s="2"/>
      <c r="WE221" s="2"/>
      <c r="WF221" s="2"/>
      <c r="WG221" s="2"/>
      <c r="WH221" s="2"/>
      <c r="WI221" s="2"/>
      <c r="WJ221" s="2"/>
      <c r="WK221" s="2"/>
      <c r="WL221" s="2"/>
      <c r="WM221" s="2"/>
      <c r="WN221" s="2"/>
      <c r="WO221" s="2"/>
      <c r="WP221" s="2"/>
      <c r="WQ221" s="2"/>
      <c r="WR221" s="2"/>
      <c r="WS221" s="2"/>
      <c r="WT221" s="2"/>
      <c r="WU221" s="2"/>
      <c r="WV221" s="2"/>
      <c r="WW221" s="2"/>
      <c r="WX221" s="2"/>
      <c r="WY221" s="2"/>
      <c r="WZ221" s="2"/>
      <c r="XA221" s="2"/>
      <c r="XB221" s="2"/>
      <c r="XC221" s="2"/>
      <c r="XD221" s="2"/>
      <c r="XE221" s="2"/>
      <c r="XF221" s="2"/>
      <c r="XG221" s="2"/>
      <c r="XH221" s="2"/>
      <c r="XI221" s="2"/>
      <c r="XJ221" s="2"/>
      <c r="XK221" s="2"/>
      <c r="XL221" s="2"/>
      <c r="XM221" s="2"/>
      <c r="XN221" s="2"/>
      <c r="XO221" s="2"/>
      <c r="XP221" s="2"/>
      <c r="XQ221" s="2"/>
      <c r="XR221" s="2"/>
      <c r="XS221" s="2"/>
      <c r="XT221" s="2"/>
      <c r="XU221" s="2"/>
      <c r="XV221" s="2"/>
      <c r="XW221" s="2"/>
      <c r="XX221" s="2"/>
      <c r="XY221" s="2"/>
      <c r="XZ221" s="2"/>
      <c r="YA221" s="2"/>
      <c r="YB221" s="2"/>
      <c r="YC221" s="2"/>
      <c r="YD221" s="2"/>
      <c r="YE221" s="2"/>
      <c r="YF221" s="2"/>
      <c r="YG221" s="2"/>
      <c r="YH221" s="2"/>
      <c r="YI221" s="2"/>
      <c r="YJ221" s="2"/>
      <c r="YK221" s="2"/>
      <c r="YL221" s="2"/>
      <c r="YM221" s="2"/>
      <c r="YN221" s="2"/>
      <c r="YO221" s="2"/>
      <c r="YP221" s="2"/>
      <c r="YQ221" s="2"/>
      <c r="YR221" s="2"/>
      <c r="YS221" s="2"/>
      <c r="YT221" s="2"/>
      <c r="YU221" s="2"/>
      <c r="YV221" s="2"/>
      <c r="YW221" s="2"/>
      <c r="YX221" s="2"/>
      <c r="YY221" s="2"/>
      <c r="YZ221" s="2"/>
      <c r="ZA221" s="2"/>
      <c r="ZB221" s="2"/>
      <c r="ZC221" s="2"/>
      <c r="ZD221" s="2"/>
      <c r="ZE221" s="2"/>
      <c r="ZF221" s="2"/>
      <c r="ZG221" s="2"/>
      <c r="ZH221" s="2"/>
      <c r="ZI221" s="2"/>
      <c r="ZJ221" s="2"/>
      <c r="ZK221" s="2"/>
      <c r="ZL221" s="2"/>
      <c r="ZM221" s="2"/>
      <c r="ZN221" s="2"/>
      <c r="ZO221" s="2"/>
      <c r="ZP221" s="2"/>
      <c r="ZQ221" s="2"/>
      <c r="ZR221" s="2"/>
      <c r="ZS221" s="2"/>
      <c r="ZT221" s="2"/>
      <c r="ZU221" s="2"/>
      <c r="ZV221" s="2"/>
      <c r="ZW221" s="2"/>
      <c r="ZX221" s="2"/>
      <c r="ZY221" s="2"/>
      <c r="ZZ221" s="2"/>
      <c r="AAA221" s="2"/>
      <c r="AAB221" s="2"/>
      <c r="AAC221" s="2"/>
      <c r="AAD221" s="2"/>
      <c r="AAE221" s="2"/>
      <c r="AAF221" s="2"/>
      <c r="AAG221" s="2"/>
      <c r="AAH221" s="2"/>
      <c r="AAI221" s="2"/>
      <c r="AAJ221" s="2"/>
      <c r="AAK221" s="2"/>
      <c r="AAL221" s="2"/>
      <c r="AAM221" s="2"/>
      <c r="AAN221" s="2"/>
      <c r="AAO221" s="2"/>
      <c r="AAP221" s="2"/>
      <c r="AAQ221" s="2"/>
      <c r="AAR221" s="2"/>
      <c r="AAS221" s="2"/>
      <c r="AAT221" s="2"/>
      <c r="AAU221" s="2"/>
      <c r="AAV221" s="2"/>
      <c r="AAW221" s="2"/>
      <c r="AAX221" s="2"/>
      <c r="AAY221" s="2"/>
      <c r="AAZ221" s="2"/>
      <c r="ABA221" s="2"/>
      <c r="ABB221" s="2"/>
      <c r="ABC221" s="2"/>
      <c r="ABD221" s="2"/>
      <c r="ABE221" s="2"/>
      <c r="ABF221" s="2"/>
      <c r="ABG221" s="2"/>
      <c r="ABH221" s="2"/>
      <c r="ABI221" s="2"/>
      <c r="ABJ221" s="2"/>
      <c r="ABK221" s="2"/>
      <c r="ABL221" s="2"/>
      <c r="ABM221" s="2"/>
      <c r="ABN221" s="2"/>
      <c r="ABO221" s="2"/>
      <c r="ABP221" s="2"/>
      <c r="ABQ221" s="2"/>
      <c r="ABR221" s="2"/>
      <c r="ABS221" s="2"/>
      <c r="ABT221" s="2"/>
      <c r="ABU221" s="2"/>
      <c r="ABV221" s="2"/>
      <c r="ABW221" s="2"/>
      <c r="ABX221" s="2"/>
      <c r="ABY221" s="2"/>
      <c r="ABZ221" s="2"/>
      <c r="ACA221" s="2"/>
      <c r="ACB221" s="2"/>
      <c r="ACC221" s="2"/>
      <c r="ACD221" s="2"/>
      <c r="ACE221" s="2"/>
      <c r="ACF221" s="2"/>
      <c r="ACG221" s="2"/>
      <c r="ACH221" s="2"/>
      <c r="ACI221" s="2"/>
      <c r="ACJ221" s="2"/>
      <c r="ACK221" s="2"/>
      <c r="ACL221" s="2"/>
      <c r="ACM221" s="2"/>
      <c r="ACN221" s="2"/>
      <c r="ACO221" s="2"/>
      <c r="ACP221" s="2"/>
      <c r="ACQ221" s="2"/>
      <c r="ACR221" s="2"/>
      <c r="ACS221" s="2"/>
      <c r="ACT221" s="2"/>
      <c r="ACU221" s="2"/>
      <c r="ACV221" s="2"/>
      <c r="ACW221" s="2"/>
      <c r="ACX221" s="2"/>
      <c r="ACY221" s="2"/>
      <c r="ACZ221" s="2"/>
      <c r="ADA221" s="2"/>
      <c r="ADB221" s="2"/>
      <c r="ADC221" s="2"/>
      <c r="ADD221" s="2"/>
      <c r="ADE221" s="2"/>
      <c r="ADF221" s="2"/>
      <c r="ADG221" s="2"/>
      <c r="ADH221" s="2"/>
      <c r="ADI221" s="2"/>
      <c r="ADJ221" s="2"/>
      <c r="ADK221" s="2"/>
      <c r="ADL221" s="2"/>
      <c r="ADM221" s="2"/>
      <c r="ADN221" s="2"/>
      <c r="ADO221" s="2"/>
      <c r="ADP221" s="2"/>
      <c r="ADQ221" s="2"/>
      <c r="ADR221" s="2"/>
      <c r="ADS221" s="2"/>
      <c r="ADT221" s="2"/>
      <c r="ADU221" s="2"/>
      <c r="ADV221" s="2"/>
      <c r="ADW221" s="2"/>
      <c r="ADX221" s="2"/>
      <c r="ADY221" s="2"/>
      <c r="ADZ221" s="2"/>
      <c r="AEA221" s="2"/>
      <c r="AEB221" s="2"/>
      <c r="AEC221" s="2"/>
      <c r="AED221" s="2"/>
      <c r="AEE221" s="2"/>
      <c r="AEF221" s="2"/>
      <c r="AEG221" s="2"/>
      <c r="AEH221" s="2"/>
      <c r="AEI221" s="2"/>
      <c r="AEJ221" s="2"/>
      <c r="AEK221" s="2"/>
      <c r="AEL221" s="2"/>
      <c r="AEM221" s="2"/>
      <c r="AEN221" s="2"/>
      <c r="AEO221" s="2"/>
      <c r="AEP221" s="2"/>
      <c r="AEQ221" s="2"/>
      <c r="AER221" s="2"/>
      <c r="AES221" s="2"/>
      <c r="AET221" s="2"/>
      <c r="AEU221" s="2"/>
      <c r="AEV221" s="2"/>
      <c r="AEW221" s="2"/>
      <c r="AEX221" s="2"/>
      <c r="AEY221" s="2"/>
      <c r="AEZ221" s="2"/>
      <c r="AFA221" s="2"/>
      <c r="AFB221" s="2"/>
      <c r="AFC221" s="2"/>
      <c r="AFD221" s="2"/>
      <c r="AFE221" s="2"/>
      <c r="AFF221" s="2"/>
      <c r="AFG221" s="2"/>
      <c r="AFH221" s="2"/>
      <c r="AFI221" s="2"/>
      <c r="AFJ221" s="2"/>
      <c r="AFK221" s="2"/>
      <c r="AFL221" s="2"/>
      <c r="AFM221" s="2"/>
      <c r="AFN221" s="2"/>
      <c r="AFO221" s="2"/>
      <c r="AFP221" s="2"/>
      <c r="AFQ221" s="2"/>
      <c r="AFR221" s="2"/>
      <c r="AFS221" s="2"/>
      <c r="AFT221" s="2"/>
      <c r="AFU221" s="2"/>
      <c r="AFV221" s="2"/>
      <c r="AFW221" s="2"/>
      <c r="AFX221" s="2"/>
      <c r="AFY221" s="2"/>
      <c r="AFZ221" s="2"/>
      <c r="AGA221" s="2"/>
      <c r="AGB221" s="2"/>
      <c r="AGC221" s="2"/>
      <c r="AGD221" s="2"/>
      <c r="AGE221" s="2"/>
      <c r="AGF221" s="2"/>
      <c r="AGG221" s="2"/>
      <c r="AGH221" s="2"/>
      <c r="AGI221" s="2"/>
      <c r="AGJ221" s="2"/>
      <c r="AGK221" s="2"/>
      <c r="AGL221" s="2"/>
      <c r="AGM221" s="2"/>
      <c r="AGN221" s="2"/>
      <c r="AGO221" s="2"/>
      <c r="AGP221" s="2"/>
      <c r="AGQ221" s="2"/>
      <c r="AGR221" s="2"/>
      <c r="AGS221" s="2"/>
      <c r="AGT221" s="2"/>
      <c r="AGU221" s="2"/>
      <c r="AGV221" s="2"/>
      <c r="AGW221" s="2"/>
      <c r="AGX221" s="2"/>
      <c r="AGY221" s="2"/>
      <c r="AGZ221" s="2"/>
      <c r="AHA221" s="2"/>
      <c r="AHB221" s="2"/>
      <c r="AHC221" s="2"/>
      <c r="AHD221" s="2"/>
      <c r="AHE221" s="2"/>
      <c r="AHF221" s="2"/>
      <c r="AHG221" s="2"/>
      <c r="AHH221" s="2"/>
      <c r="AHI221" s="2"/>
      <c r="AHJ221" s="2"/>
      <c r="AHK221" s="2"/>
      <c r="AHL221" s="2"/>
      <c r="AHM221" s="2"/>
      <c r="AHN221" s="2"/>
      <c r="AHO221" s="2"/>
      <c r="AHP221" s="2"/>
      <c r="AHQ221" s="2"/>
      <c r="AHR221" s="2"/>
      <c r="AHS221" s="2"/>
      <c r="AHT221" s="2"/>
      <c r="AHU221" s="2"/>
      <c r="AHV221" s="2"/>
      <c r="AHW221" s="2"/>
      <c r="AHX221" s="2"/>
      <c r="AHY221" s="2"/>
      <c r="AHZ221" s="2"/>
      <c r="AIA221" s="2"/>
      <c r="AIB221" s="2"/>
      <c r="AIC221" s="2"/>
      <c r="AID221" s="2"/>
      <c r="AIE221" s="2"/>
      <c r="AIF221" s="2"/>
      <c r="AIG221" s="2"/>
      <c r="AIH221" s="2"/>
      <c r="AII221" s="2"/>
      <c r="AIJ221" s="2"/>
      <c r="AIK221" s="2"/>
      <c r="AIL221" s="2"/>
      <c r="AIM221" s="2"/>
      <c r="AIN221" s="2"/>
      <c r="AIO221" s="2"/>
      <c r="AIP221" s="2"/>
      <c r="AIQ221" s="2"/>
      <c r="AIR221" s="2"/>
      <c r="AIS221" s="2"/>
      <c r="AIT221" s="2"/>
      <c r="AIU221" s="2"/>
      <c r="AIV221" s="2"/>
      <c r="AIW221" s="2"/>
      <c r="AIX221" s="2"/>
      <c r="AIY221" s="2"/>
      <c r="AIZ221" s="2"/>
      <c r="AJA221" s="2"/>
      <c r="AJB221" s="2"/>
      <c r="AJC221" s="2"/>
      <c r="AJD221" s="2"/>
      <c r="AJE221" s="2"/>
      <c r="AJF221" s="2"/>
      <c r="AJG221" s="2"/>
      <c r="AJH221" s="2"/>
      <c r="AJI221" s="2"/>
      <c r="AJJ221" s="2"/>
      <c r="AJK221" s="2"/>
      <c r="AJL221" s="2"/>
      <c r="AJM221" s="2"/>
      <c r="AJN221" s="2"/>
      <c r="AJO221" s="2"/>
      <c r="AJP221" s="2"/>
      <c r="AJQ221" s="2"/>
    </row>
    <row r="222" spans="1:953" s="1" customFormat="1">
      <c r="A222" s="2"/>
      <c r="B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  <c r="IN222" s="2"/>
      <c r="IO222" s="2"/>
      <c r="IP222" s="2"/>
      <c r="IQ222" s="2"/>
      <c r="IR222" s="2"/>
      <c r="IS222" s="2"/>
      <c r="IT222" s="2"/>
      <c r="IU222" s="2"/>
      <c r="IV222" s="2"/>
      <c r="IW222" s="2"/>
      <c r="IX222" s="2"/>
      <c r="IY222" s="2"/>
      <c r="IZ222" s="2"/>
      <c r="JA222" s="2"/>
      <c r="JB222" s="2"/>
      <c r="JC222" s="2"/>
      <c r="JD222" s="2"/>
      <c r="JE222" s="2"/>
      <c r="JF222" s="2"/>
      <c r="JG222" s="2"/>
      <c r="JH222" s="2"/>
      <c r="JI222" s="2"/>
      <c r="JJ222" s="2"/>
      <c r="JK222" s="2"/>
      <c r="JL222" s="2"/>
      <c r="JM222" s="2"/>
      <c r="JN222" s="2"/>
      <c r="JO222" s="2"/>
      <c r="JP222" s="2"/>
      <c r="JQ222" s="2"/>
      <c r="JR222" s="2"/>
      <c r="JS222" s="2"/>
      <c r="JT222" s="2"/>
      <c r="JU222" s="2"/>
      <c r="JV222" s="2"/>
      <c r="JW222" s="2"/>
      <c r="JX222" s="2"/>
      <c r="JY222" s="2"/>
      <c r="JZ222" s="2"/>
      <c r="KA222" s="2"/>
      <c r="KB222" s="2"/>
      <c r="KC222" s="2"/>
      <c r="KD222" s="2"/>
      <c r="KE222" s="2"/>
      <c r="KF222" s="2"/>
      <c r="KG222" s="2"/>
      <c r="KH222" s="2"/>
      <c r="KI222" s="2"/>
      <c r="KJ222" s="2"/>
      <c r="KK222" s="2"/>
      <c r="KL222" s="2"/>
      <c r="KM222" s="2"/>
      <c r="KN222" s="2"/>
      <c r="KO222" s="2"/>
      <c r="KP222" s="2"/>
      <c r="KQ222" s="2"/>
      <c r="KR222" s="2"/>
      <c r="KS222" s="2"/>
      <c r="KT222" s="2"/>
      <c r="KU222" s="2"/>
      <c r="KV222" s="2"/>
      <c r="KW222" s="2"/>
      <c r="KX222" s="2"/>
      <c r="KY222" s="2"/>
      <c r="KZ222" s="2"/>
      <c r="LA222" s="2"/>
      <c r="LB222" s="2"/>
      <c r="LC222" s="2"/>
      <c r="LD222" s="2"/>
      <c r="LE222" s="2"/>
      <c r="LF222" s="2"/>
      <c r="LG222" s="2"/>
      <c r="LH222" s="2"/>
      <c r="LI222" s="2"/>
      <c r="LJ222" s="2"/>
      <c r="LK222" s="2"/>
      <c r="LL222" s="2"/>
      <c r="LM222" s="2"/>
      <c r="LN222" s="2"/>
      <c r="LO222" s="2"/>
      <c r="LP222" s="2"/>
      <c r="LQ222" s="2"/>
      <c r="LR222" s="2"/>
      <c r="LS222" s="2"/>
      <c r="LT222" s="2"/>
      <c r="LU222" s="2"/>
      <c r="LV222" s="2"/>
      <c r="LW222" s="2"/>
      <c r="LX222" s="2"/>
      <c r="LY222" s="2"/>
      <c r="LZ222" s="2"/>
      <c r="MA222" s="2"/>
      <c r="MB222" s="2"/>
      <c r="MC222" s="2"/>
      <c r="MD222" s="2"/>
      <c r="ME222" s="2"/>
      <c r="MF222" s="2"/>
      <c r="MG222" s="2"/>
      <c r="MH222" s="2"/>
      <c r="MI222" s="2"/>
      <c r="MJ222" s="2"/>
      <c r="MK222" s="2"/>
      <c r="ML222" s="2"/>
      <c r="MM222" s="2"/>
      <c r="MN222" s="2"/>
      <c r="MO222" s="2"/>
      <c r="MP222" s="2"/>
      <c r="MQ222" s="2"/>
      <c r="MR222" s="2"/>
      <c r="MS222" s="2"/>
      <c r="MT222" s="2"/>
      <c r="MU222" s="2"/>
      <c r="MV222" s="2"/>
      <c r="MW222" s="2"/>
      <c r="MX222" s="2"/>
      <c r="MY222" s="2"/>
      <c r="MZ222" s="2"/>
      <c r="NA222" s="2"/>
      <c r="NB222" s="2"/>
      <c r="NC222" s="2"/>
      <c r="ND222" s="2"/>
      <c r="NE222" s="2"/>
      <c r="NF222" s="2"/>
      <c r="NG222" s="2"/>
      <c r="NH222" s="2"/>
      <c r="NI222" s="2"/>
      <c r="NJ222" s="2"/>
      <c r="NK222" s="2"/>
      <c r="NL222" s="2"/>
      <c r="NM222" s="2"/>
      <c r="NN222" s="2"/>
      <c r="NO222" s="2"/>
      <c r="NP222" s="2"/>
      <c r="NQ222" s="2"/>
      <c r="NR222" s="2"/>
      <c r="NS222" s="2"/>
      <c r="NT222" s="2"/>
      <c r="NU222" s="2"/>
      <c r="NV222" s="2"/>
      <c r="NW222" s="2"/>
      <c r="NX222" s="2"/>
      <c r="NY222" s="2"/>
      <c r="NZ222" s="2"/>
      <c r="OA222" s="2"/>
      <c r="OB222" s="2"/>
      <c r="OC222" s="2"/>
      <c r="OD222" s="2"/>
      <c r="OE222" s="2"/>
      <c r="OF222" s="2"/>
      <c r="OG222" s="2"/>
      <c r="OH222" s="2"/>
      <c r="OI222" s="2"/>
      <c r="OJ222" s="2"/>
      <c r="OK222" s="2"/>
      <c r="OL222" s="2"/>
      <c r="OM222" s="2"/>
      <c r="ON222" s="2"/>
      <c r="OO222" s="2"/>
      <c r="OP222" s="2"/>
      <c r="OQ222" s="2"/>
      <c r="OR222" s="2"/>
      <c r="OS222" s="2"/>
      <c r="OT222" s="2"/>
      <c r="OU222" s="2"/>
      <c r="OV222" s="2"/>
      <c r="OW222" s="2"/>
      <c r="OX222" s="2"/>
      <c r="OY222" s="2"/>
      <c r="OZ222" s="2"/>
      <c r="PA222" s="2"/>
      <c r="PB222" s="2"/>
      <c r="PC222" s="2"/>
      <c r="PD222" s="2"/>
      <c r="PE222" s="2"/>
      <c r="PF222" s="2"/>
      <c r="PG222" s="2"/>
      <c r="PH222" s="2"/>
      <c r="PI222" s="2"/>
      <c r="PJ222" s="2"/>
      <c r="PK222" s="2"/>
      <c r="PL222" s="2"/>
      <c r="PM222" s="2"/>
      <c r="PN222" s="2"/>
      <c r="PO222" s="2"/>
      <c r="PP222" s="2"/>
      <c r="PQ222" s="2"/>
      <c r="PR222" s="2"/>
      <c r="PS222" s="2"/>
      <c r="PT222" s="2"/>
      <c r="PU222" s="2"/>
      <c r="PV222" s="2"/>
      <c r="PW222" s="2"/>
      <c r="PX222" s="2"/>
      <c r="PY222" s="2"/>
      <c r="PZ222" s="2"/>
      <c r="QA222" s="2"/>
      <c r="QB222" s="2"/>
      <c r="QC222" s="2"/>
      <c r="QD222" s="2"/>
      <c r="QE222" s="2"/>
      <c r="QF222" s="2"/>
      <c r="QG222" s="2"/>
      <c r="QH222" s="2"/>
      <c r="QI222" s="2"/>
      <c r="QJ222" s="2"/>
      <c r="QK222" s="2"/>
      <c r="QL222" s="2"/>
      <c r="QM222" s="2"/>
      <c r="QN222" s="2"/>
      <c r="QO222" s="2"/>
      <c r="QP222" s="2"/>
      <c r="QQ222" s="2"/>
      <c r="QR222" s="2"/>
      <c r="QS222" s="2"/>
      <c r="QT222" s="2"/>
      <c r="QU222" s="2"/>
      <c r="QV222" s="2"/>
      <c r="QW222" s="2"/>
      <c r="QX222" s="2"/>
      <c r="QY222" s="2"/>
      <c r="QZ222" s="2"/>
      <c r="RA222" s="2"/>
      <c r="RB222" s="2"/>
      <c r="RC222" s="2"/>
      <c r="RD222" s="2"/>
      <c r="RE222" s="2"/>
      <c r="RF222" s="2"/>
      <c r="RG222" s="2"/>
      <c r="RH222" s="2"/>
      <c r="RI222" s="2"/>
      <c r="RJ222" s="2"/>
      <c r="RK222" s="2"/>
      <c r="RL222" s="2"/>
      <c r="RM222" s="2"/>
      <c r="RN222" s="2"/>
      <c r="RO222" s="2"/>
      <c r="RP222" s="2"/>
      <c r="RQ222" s="2"/>
      <c r="RR222" s="2"/>
      <c r="RS222" s="2"/>
      <c r="RT222" s="2"/>
      <c r="RU222" s="2"/>
      <c r="RV222" s="2"/>
      <c r="RW222" s="2"/>
      <c r="RX222" s="2"/>
      <c r="RY222" s="2"/>
      <c r="RZ222" s="2"/>
      <c r="SA222" s="2"/>
      <c r="SB222" s="2"/>
      <c r="SC222" s="2"/>
      <c r="SD222" s="2"/>
      <c r="SE222" s="2"/>
      <c r="SF222" s="2"/>
      <c r="SG222" s="2"/>
      <c r="SH222" s="2"/>
      <c r="SI222" s="2"/>
      <c r="SJ222" s="2"/>
      <c r="SK222" s="2"/>
      <c r="SL222" s="2"/>
      <c r="SM222" s="2"/>
      <c r="SN222" s="2"/>
      <c r="SO222" s="2"/>
      <c r="SP222" s="2"/>
      <c r="SQ222" s="2"/>
      <c r="SR222" s="2"/>
      <c r="SS222" s="2"/>
      <c r="ST222" s="2"/>
      <c r="SU222" s="2"/>
      <c r="SV222" s="2"/>
      <c r="SW222" s="2"/>
      <c r="SX222" s="2"/>
      <c r="SY222" s="2"/>
      <c r="SZ222" s="2"/>
      <c r="TA222" s="2"/>
      <c r="TB222" s="2"/>
      <c r="TC222" s="2"/>
      <c r="TD222" s="2"/>
      <c r="TE222" s="2"/>
      <c r="TF222" s="2"/>
      <c r="TG222" s="2"/>
      <c r="TH222" s="2"/>
      <c r="TI222" s="2"/>
      <c r="TJ222" s="2"/>
      <c r="TK222" s="2"/>
      <c r="TL222" s="2"/>
      <c r="TM222" s="2"/>
      <c r="TN222" s="2"/>
      <c r="TO222" s="2"/>
      <c r="TP222" s="2"/>
      <c r="TQ222" s="2"/>
      <c r="TR222" s="2"/>
      <c r="TS222" s="2"/>
      <c r="TT222" s="2"/>
      <c r="TU222" s="2"/>
      <c r="TV222" s="2"/>
      <c r="TW222" s="2"/>
      <c r="TX222" s="2"/>
      <c r="TY222" s="2"/>
      <c r="TZ222" s="2"/>
      <c r="UA222" s="2"/>
      <c r="UB222" s="2"/>
      <c r="UC222" s="2"/>
      <c r="UD222" s="2"/>
      <c r="UE222" s="2"/>
      <c r="UF222" s="2"/>
      <c r="UG222" s="2"/>
      <c r="UH222" s="2"/>
      <c r="UI222" s="2"/>
      <c r="UJ222" s="2"/>
      <c r="UK222" s="2"/>
      <c r="UL222" s="2"/>
      <c r="UM222" s="2"/>
      <c r="UN222" s="2"/>
      <c r="UO222" s="2"/>
      <c r="UP222" s="2"/>
      <c r="UQ222" s="2"/>
      <c r="UR222" s="2"/>
      <c r="US222" s="2"/>
      <c r="UT222" s="2"/>
      <c r="UU222" s="2"/>
      <c r="UV222" s="2"/>
      <c r="UW222" s="2"/>
      <c r="UX222" s="2"/>
      <c r="UY222" s="2"/>
      <c r="UZ222" s="2"/>
      <c r="VA222" s="2"/>
      <c r="VB222" s="2"/>
      <c r="VC222" s="2"/>
      <c r="VD222" s="2"/>
      <c r="VE222" s="2"/>
      <c r="VF222" s="2"/>
      <c r="VG222" s="2"/>
      <c r="VH222" s="2"/>
      <c r="VI222" s="2"/>
      <c r="VJ222" s="2"/>
      <c r="VK222" s="2"/>
      <c r="VL222" s="2"/>
      <c r="VM222" s="2"/>
      <c r="VN222" s="2"/>
      <c r="VO222" s="2"/>
      <c r="VP222" s="2"/>
      <c r="VQ222" s="2"/>
      <c r="VR222" s="2"/>
      <c r="VS222" s="2"/>
      <c r="VT222" s="2"/>
      <c r="VU222" s="2"/>
      <c r="VV222" s="2"/>
      <c r="VW222" s="2"/>
      <c r="VX222" s="2"/>
      <c r="VY222" s="2"/>
      <c r="VZ222" s="2"/>
      <c r="WA222" s="2"/>
      <c r="WB222" s="2"/>
      <c r="WC222" s="2"/>
      <c r="WD222" s="2"/>
      <c r="WE222" s="2"/>
      <c r="WF222" s="2"/>
      <c r="WG222" s="2"/>
      <c r="WH222" s="2"/>
      <c r="WI222" s="2"/>
      <c r="WJ222" s="2"/>
      <c r="WK222" s="2"/>
      <c r="WL222" s="2"/>
      <c r="WM222" s="2"/>
      <c r="WN222" s="2"/>
      <c r="WO222" s="2"/>
      <c r="WP222" s="2"/>
      <c r="WQ222" s="2"/>
      <c r="WR222" s="2"/>
      <c r="WS222" s="2"/>
      <c r="WT222" s="2"/>
      <c r="WU222" s="2"/>
      <c r="WV222" s="2"/>
      <c r="WW222" s="2"/>
      <c r="WX222" s="2"/>
      <c r="WY222" s="2"/>
      <c r="WZ222" s="2"/>
      <c r="XA222" s="2"/>
      <c r="XB222" s="2"/>
      <c r="XC222" s="2"/>
      <c r="XD222" s="2"/>
      <c r="XE222" s="2"/>
      <c r="XF222" s="2"/>
      <c r="XG222" s="2"/>
      <c r="XH222" s="2"/>
      <c r="XI222" s="2"/>
      <c r="XJ222" s="2"/>
      <c r="XK222" s="2"/>
      <c r="XL222" s="2"/>
      <c r="XM222" s="2"/>
      <c r="XN222" s="2"/>
      <c r="XO222" s="2"/>
      <c r="XP222" s="2"/>
      <c r="XQ222" s="2"/>
      <c r="XR222" s="2"/>
      <c r="XS222" s="2"/>
      <c r="XT222" s="2"/>
      <c r="XU222" s="2"/>
      <c r="XV222" s="2"/>
      <c r="XW222" s="2"/>
      <c r="XX222" s="2"/>
      <c r="XY222" s="2"/>
      <c r="XZ222" s="2"/>
      <c r="YA222" s="2"/>
      <c r="YB222" s="2"/>
      <c r="YC222" s="2"/>
      <c r="YD222" s="2"/>
      <c r="YE222" s="2"/>
      <c r="YF222" s="2"/>
      <c r="YG222" s="2"/>
      <c r="YH222" s="2"/>
      <c r="YI222" s="2"/>
      <c r="YJ222" s="2"/>
      <c r="YK222" s="2"/>
      <c r="YL222" s="2"/>
      <c r="YM222" s="2"/>
      <c r="YN222" s="2"/>
      <c r="YO222" s="2"/>
      <c r="YP222" s="2"/>
      <c r="YQ222" s="2"/>
      <c r="YR222" s="2"/>
      <c r="YS222" s="2"/>
      <c r="YT222" s="2"/>
      <c r="YU222" s="2"/>
      <c r="YV222" s="2"/>
      <c r="YW222" s="2"/>
      <c r="YX222" s="2"/>
      <c r="YY222" s="2"/>
      <c r="YZ222" s="2"/>
      <c r="ZA222" s="2"/>
      <c r="ZB222" s="2"/>
      <c r="ZC222" s="2"/>
      <c r="ZD222" s="2"/>
      <c r="ZE222" s="2"/>
      <c r="ZF222" s="2"/>
      <c r="ZG222" s="2"/>
      <c r="ZH222" s="2"/>
      <c r="ZI222" s="2"/>
      <c r="ZJ222" s="2"/>
      <c r="ZK222" s="2"/>
      <c r="ZL222" s="2"/>
      <c r="ZM222" s="2"/>
      <c r="ZN222" s="2"/>
      <c r="ZO222" s="2"/>
      <c r="ZP222" s="2"/>
      <c r="ZQ222" s="2"/>
      <c r="ZR222" s="2"/>
      <c r="ZS222" s="2"/>
      <c r="ZT222" s="2"/>
      <c r="ZU222" s="2"/>
      <c r="ZV222" s="2"/>
      <c r="ZW222" s="2"/>
      <c r="ZX222" s="2"/>
      <c r="ZY222" s="2"/>
      <c r="ZZ222" s="2"/>
      <c r="AAA222" s="2"/>
      <c r="AAB222" s="2"/>
      <c r="AAC222" s="2"/>
      <c r="AAD222" s="2"/>
      <c r="AAE222" s="2"/>
      <c r="AAF222" s="2"/>
      <c r="AAG222" s="2"/>
      <c r="AAH222" s="2"/>
      <c r="AAI222" s="2"/>
      <c r="AAJ222" s="2"/>
      <c r="AAK222" s="2"/>
      <c r="AAL222" s="2"/>
      <c r="AAM222" s="2"/>
      <c r="AAN222" s="2"/>
      <c r="AAO222" s="2"/>
      <c r="AAP222" s="2"/>
      <c r="AAQ222" s="2"/>
      <c r="AAR222" s="2"/>
      <c r="AAS222" s="2"/>
      <c r="AAT222" s="2"/>
      <c r="AAU222" s="2"/>
      <c r="AAV222" s="2"/>
      <c r="AAW222" s="2"/>
      <c r="AAX222" s="2"/>
      <c r="AAY222" s="2"/>
      <c r="AAZ222" s="2"/>
      <c r="ABA222" s="2"/>
      <c r="ABB222" s="2"/>
      <c r="ABC222" s="2"/>
      <c r="ABD222" s="2"/>
      <c r="ABE222" s="2"/>
      <c r="ABF222" s="2"/>
      <c r="ABG222" s="2"/>
      <c r="ABH222" s="2"/>
      <c r="ABI222" s="2"/>
      <c r="ABJ222" s="2"/>
      <c r="ABK222" s="2"/>
      <c r="ABL222" s="2"/>
      <c r="ABM222" s="2"/>
      <c r="ABN222" s="2"/>
      <c r="ABO222" s="2"/>
      <c r="ABP222" s="2"/>
      <c r="ABQ222" s="2"/>
      <c r="ABR222" s="2"/>
      <c r="ABS222" s="2"/>
      <c r="ABT222" s="2"/>
      <c r="ABU222" s="2"/>
      <c r="ABV222" s="2"/>
      <c r="ABW222" s="2"/>
      <c r="ABX222" s="2"/>
      <c r="ABY222" s="2"/>
      <c r="ABZ222" s="2"/>
      <c r="ACA222" s="2"/>
      <c r="ACB222" s="2"/>
      <c r="ACC222" s="2"/>
      <c r="ACD222" s="2"/>
      <c r="ACE222" s="2"/>
      <c r="ACF222" s="2"/>
      <c r="ACG222" s="2"/>
      <c r="ACH222" s="2"/>
      <c r="ACI222" s="2"/>
      <c r="ACJ222" s="2"/>
      <c r="ACK222" s="2"/>
      <c r="ACL222" s="2"/>
      <c r="ACM222" s="2"/>
      <c r="ACN222" s="2"/>
      <c r="ACO222" s="2"/>
      <c r="ACP222" s="2"/>
      <c r="ACQ222" s="2"/>
      <c r="ACR222" s="2"/>
      <c r="ACS222" s="2"/>
      <c r="ACT222" s="2"/>
      <c r="ACU222" s="2"/>
      <c r="ACV222" s="2"/>
      <c r="ACW222" s="2"/>
      <c r="ACX222" s="2"/>
      <c r="ACY222" s="2"/>
      <c r="ACZ222" s="2"/>
      <c r="ADA222" s="2"/>
      <c r="ADB222" s="2"/>
      <c r="ADC222" s="2"/>
      <c r="ADD222" s="2"/>
      <c r="ADE222" s="2"/>
      <c r="ADF222" s="2"/>
      <c r="ADG222" s="2"/>
      <c r="ADH222" s="2"/>
      <c r="ADI222" s="2"/>
      <c r="ADJ222" s="2"/>
      <c r="ADK222" s="2"/>
      <c r="ADL222" s="2"/>
      <c r="ADM222" s="2"/>
      <c r="ADN222" s="2"/>
      <c r="ADO222" s="2"/>
      <c r="ADP222" s="2"/>
      <c r="ADQ222" s="2"/>
      <c r="ADR222" s="2"/>
      <c r="ADS222" s="2"/>
      <c r="ADT222" s="2"/>
      <c r="ADU222" s="2"/>
      <c r="ADV222" s="2"/>
      <c r="ADW222" s="2"/>
      <c r="ADX222" s="2"/>
      <c r="ADY222" s="2"/>
      <c r="ADZ222" s="2"/>
      <c r="AEA222" s="2"/>
      <c r="AEB222" s="2"/>
      <c r="AEC222" s="2"/>
      <c r="AED222" s="2"/>
      <c r="AEE222" s="2"/>
      <c r="AEF222" s="2"/>
      <c r="AEG222" s="2"/>
      <c r="AEH222" s="2"/>
      <c r="AEI222" s="2"/>
      <c r="AEJ222" s="2"/>
      <c r="AEK222" s="2"/>
      <c r="AEL222" s="2"/>
      <c r="AEM222" s="2"/>
      <c r="AEN222" s="2"/>
      <c r="AEO222" s="2"/>
      <c r="AEP222" s="2"/>
      <c r="AEQ222" s="2"/>
      <c r="AER222" s="2"/>
      <c r="AES222" s="2"/>
      <c r="AET222" s="2"/>
      <c r="AEU222" s="2"/>
      <c r="AEV222" s="2"/>
      <c r="AEW222" s="2"/>
      <c r="AEX222" s="2"/>
      <c r="AEY222" s="2"/>
      <c r="AEZ222" s="2"/>
      <c r="AFA222" s="2"/>
      <c r="AFB222" s="2"/>
      <c r="AFC222" s="2"/>
      <c r="AFD222" s="2"/>
      <c r="AFE222" s="2"/>
      <c r="AFF222" s="2"/>
      <c r="AFG222" s="2"/>
      <c r="AFH222" s="2"/>
      <c r="AFI222" s="2"/>
      <c r="AFJ222" s="2"/>
      <c r="AFK222" s="2"/>
      <c r="AFL222" s="2"/>
      <c r="AFM222" s="2"/>
      <c r="AFN222" s="2"/>
      <c r="AFO222" s="2"/>
      <c r="AFP222" s="2"/>
      <c r="AFQ222" s="2"/>
      <c r="AFR222" s="2"/>
      <c r="AFS222" s="2"/>
      <c r="AFT222" s="2"/>
      <c r="AFU222" s="2"/>
      <c r="AFV222" s="2"/>
      <c r="AFW222" s="2"/>
      <c r="AFX222" s="2"/>
      <c r="AFY222" s="2"/>
      <c r="AFZ222" s="2"/>
      <c r="AGA222" s="2"/>
      <c r="AGB222" s="2"/>
      <c r="AGC222" s="2"/>
      <c r="AGD222" s="2"/>
      <c r="AGE222" s="2"/>
      <c r="AGF222" s="2"/>
      <c r="AGG222" s="2"/>
      <c r="AGH222" s="2"/>
      <c r="AGI222" s="2"/>
      <c r="AGJ222" s="2"/>
      <c r="AGK222" s="2"/>
      <c r="AGL222" s="2"/>
      <c r="AGM222" s="2"/>
      <c r="AGN222" s="2"/>
      <c r="AGO222" s="2"/>
      <c r="AGP222" s="2"/>
      <c r="AGQ222" s="2"/>
      <c r="AGR222" s="2"/>
      <c r="AGS222" s="2"/>
      <c r="AGT222" s="2"/>
      <c r="AGU222" s="2"/>
      <c r="AGV222" s="2"/>
      <c r="AGW222" s="2"/>
      <c r="AGX222" s="2"/>
      <c r="AGY222" s="2"/>
      <c r="AGZ222" s="2"/>
      <c r="AHA222" s="2"/>
      <c r="AHB222" s="2"/>
      <c r="AHC222" s="2"/>
      <c r="AHD222" s="2"/>
      <c r="AHE222" s="2"/>
      <c r="AHF222" s="2"/>
      <c r="AHG222" s="2"/>
      <c r="AHH222" s="2"/>
      <c r="AHI222" s="2"/>
      <c r="AHJ222" s="2"/>
      <c r="AHK222" s="2"/>
      <c r="AHL222" s="2"/>
      <c r="AHM222" s="2"/>
      <c r="AHN222" s="2"/>
      <c r="AHO222" s="2"/>
      <c r="AHP222" s="2"/>
      <c r="AHQ222" s="2"/>
      <c r="AHR222" s="2"/>
      <c r="AHS222" s="2"/>
      <c r="AHT222" s="2"/>
      <c r="AHU222" s="2"/>
      <c r="AHV222" s="2"/>
      <c r="AHW222" s="2"/>
      <c r="AHX222" s="2"/>
      <c r="AHY222" s="2"/>
      <c r="AHZ222" s="2"/>
      <c r="AIA222" s="2"/>
      <c r="AIB222" s="2"/>
      <c r="AIC222" s="2"/>
      <c r="AID222" s="2"/>
      <c r="AIE222" s="2"/>
      <c r="AIF222" s="2"/>
      <c r="AIG222" s="2"/>
      <c r="AIH222" s="2"/>
      <c r="AII222" s="2"/>
      <c r="AIJ222" s="2"/>
      <c r="AIK222" s="2"/>
      <c r="AIL222" s="2"/>
      <c r="AIM222" s="2"/>
      <c r="AIN222" s="2"/>
      <c r="AIO222" s="2"/>
      <c r="AIP222" s="2"/>
      <c r="AIQ222" s="2"/>
      <c r="AIR222" s="2"/>
      <c r="AIS222" s="2"/>
      <c r="AIT222" s="2"/>
      <c r="AIU222" s="2"/>
      <c r="AIV222" s="2"/>
      <c r="AIW222" s="2"/>
      <c r="AIX222" s="2"/>
      <c r="AIY222" s="2"/>
      <c r="AIZ222" s="2"/>
      <c r="AJA222" s="2"/>
      <c r="AJB222" s="2"/>
      <c r="AJC222" s="2"/>
      <c r="AJD222" s="2"/>
      <c r="AJE222" s="2"/>
      <c r="AJF222" s="2"/>
      <c r="AJG222" s="2"/>
      <c r="AJH222" s="2"/>
      <c r="AJI222" s="2"/>
      <c r="AJJ222" s="2"/>
      <c r="AJK222" s="2"/>
      <c r="AJL222" s="2"/>
      <c r="AJM222" s="2"/>
      <c r="AJN222" s="2"/>
      <c r="AJO222" s="2"/>
      <c r="AJP222" s="2"/>
      <c r="AJQ222" s="2"/>
    </row>
    <row r="223" spans="1:953" s="1" customFormat="1">
      <c r="A223" s="2"/>
      <c r="B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  <c r="IN223" s="2"/>
      <c r="IO223" s="2"/>
      <c r="IP223" s="2"/>
      <c r="IQ223" s="2"/>
      <c r="IR223" s="2"/>
      <c r="IS223" s="2"/>
      <c r="IT223" s="2"/>
      <c r="IU223" s="2"/>
      <c r="IV223" s="2"/>
      <c r="IW223" s="2"/>
      <c r="IX223" s="2"/>
      <c r="IY223" s="2"/>
      <c r="IZ223" s="2"/>
      <c r="JA223" s="2"/>
      <c r="JB223" s="2"/>
      <c r="JC223" s="2"/>
      <c r="JD223" s="2"/>
      <c r="JE223" s="2"/>
      <c r="JF223" s="2"/>
      <c r="JG223" s="2"/>
      <c r="JH223" s="2"/>
      <c r="JI223" s="2"/>
      <c r="JJ223" s="2"/>
      <c r="JK223" s="2"/>
      <c r="JL223" s="2"/>
      <c r="JM223" s="2"/>
      <c r="JN223" s="2"/>
      <c r="JO223" s="2"/>
      <c r="JP223" s="2"/>
      <c r="JQ223" s="2"/>
      <c r="JR223" s="2"/>
      <c r="JS223" s="2"/>
      <c r="JT223" s="2"/>
      <c r="JU223" s="2"/>
      <c r="JV223" s="2"/>
      <c r="JW223" s="2"/>
      <c r="JX223" s="2"/>
      <c r="JY223" s="2"/>
      <c r="JZ223" s="2"/>
      <c r="KA223" s="2"/>
      <c r="KB223" s="2"/>
      <c r="KC223" s="2"/>
      <c r="KD223" s="2"/>
      <c r="KE223" s="2"/>
      <c r="KF223" s="2"/>
      <c r="KG223" s="2"/>
      <c r="KH223" s="2"/>
      <c r="KI223" s="2"/>
      <c r="KJ223" s="2"/>
      <c r="KK223" s="2"/>
      <c r="KL223" s="2"/>
      <c r="KM223" s="2"/>
      <c r="KN223" s="2"/>
      <c r="KO223" s="2"/>
      <c r="KP223" s="2"/>
      <c r="KQ223" s="2"/>
      <c r="KR223" s="2"/>
      <c r="KS223" s="2"/>
      <c r="KT223" s="2"/>
      <c r="KU223" s="2"/>
      <c r="KV223" s="2"/>
      <c r="KW223" s="2"/>
      <c r="KX223" s="2"/>
      <c r="KY223" s="2"/>
      <c r="KZ223" s="2"/>
      <c r="LA223" s="2"/>
      <c r="LB223" s="2"/>
      <c r="LC223" s="2"/>
      <c r="LD223" s="2"/>
      <c r="LE223" s="2"/>
      <c r="LF223" s="2"/>
      <c r="LG223" s="2"/>
      <c r="LH223" s="2"/>
      <c r="LI223" s="2"/>
      <c r="LJ223" s="2"/>
      <c r="LK223" s="2"/>
      <c r="LL223" s="2"/>
      <c r="LM223" s="2"/>
      <c r="LN223" s="2"/>
      <c r="LO223" s="2"/>
      <c r="LP223" s="2"/>
      <c r="LQ223" s="2"/>
      <c r="LR223" s="2"/>
      <c r="LS223" s="2"/>
      <c r="LT223" s="2"/>
      <c r="LU223" s="2"/>
      <c r="LV223" s="2"/>
      <c r="LW223" s="2"/>
      <c r="LX223" s="2"/>
      <c r="LY223" s="2"/>
      <c r="LZ223" s="2"/>
      <c r="MA223" s="2"/>
      <c r="MB223" s="2"/>
      <c r="MC223" s="2"/>
      <c r="MD223" s="2"/>
      <c r="ME223" s="2"/>
      <c r="MF223" s="2"/>
      <c r="MG223" s="2"/>
      <c r="MH223" s="2"/>
      <c r="MI223" s="2"/>
      <c r="MJ223" s="2"/>
      <c r="MK223" s="2"/>
      <c r="ML223" s="2"/>
      <c r="MM223" s="2"/>
      <c r="MN223" s="2"/>
      <c r="MO223" s="2"/>
      <c r="MP223" s="2"/>
      <c r="MQ223" s="2"/>
      <c r="MR223" s="2"/>
      <c r="MS223" s="2"/>
      <c r="MT223" s="2"/>
      <c r="MU223" s="2"/>
      <c r="MV223" s="2"/>
      <c r="MW223" s="2"/>
      <c r="MX223" s="2"/>
      <c r="MY223" s="2"/>
      <c r="MZ223" s="2"/>
      <c r="NA223" s="2"/>
      <c r="NB223" s="2"/>
      <c r="NC223" s="2"/>
      <c r="ND223" s="2"/>
      <c r="NE223" s="2"/>
      <c r="NF223" s="2"/>
      <c r="NG223" s="2"/>
      <c r="NH223" s="2"/>
      <c r="NI223" s="2"/>
      <c r="NJ223" s="2"/>
      <c r="NK223" s="2"/>
      <c r="NL223" s="2"/>
      <c r="NM223" s="2"/>
      <c r="NN223" s="2"/>
      <c r="NO223" s="2"/>
      <c r="NP223" s="2"/>
      <c r="NQ223" s="2"/>
      <c r="NR223" s="2"/>
      <c r="NS223" s="2"/>
      <c r="NT223" s="2"/>
      <c r="NU223" s="2"/>
      <c r="NV223" s="2"/>
      <c r="NW223" s="2"/>
      <c r="NX223" s="2"/>
      <c r="NY223" s="2"/>
      <c r="NZ223" s="2"/>
      <c r="OA223" s="2"/>
      <c r="OB223" s="2"/>
      <c r="OC223" s="2"/>
      <c r="OD223" s="2"/>
      <c r="OE223" s="2"/>
      <c r="OF223" s="2"/>
      <c r="OG223" s="2"/>
      <c r="OH223" s="2"/>
      <c r="OI223" s="2"/>
      <c r="OJ223" s="2"/>
      <c r="OK223" s="2"/>
      <c r="OL223" s="2"/>
      <c r="OM223" s="2"/>
      <c r="ON223" s="2"/>
      <c r="OO223" s="2"/>
      <c r="OP223" s="2"/>
      <c r="OQ223" s="2"/>
      <c r="OR223" s="2"/>
      <c r="OS223" s="2"/>
      <c r="OT223" s="2"/>
      <c r="OU223" s="2"/>
      <c r="OV223" s="2"/>
      <c r="OW223" s="2"/>
      <c r="OX223" s="2"/>
      <c r="OY223" s="2"/>
      <c r="OZ223" s="2"/>
      <c r="PA223" s="2"/>
      <c r="PB223" s="2"/>
      <c r="PC223" s="2"/>
      <c r="PD223" s="2"/>
      <c r="PE223" s="2"/>
      <c r="PF223" s="2"/>
      <c r="PG223" s="2"/>
      <c r="PH223" s="2"/>
      <c r="PI223" s="2"/>
      <c r="PJ223" s="2"/>
      <c r="PK223" s="2"/>
      <c r="PL223" s="2"/>
      <c r="PM223" s="2"/>
      <c r="PN223" s="2"/>
      <c r="PO223" s="2"/>
      <c r="PP223" s="2"/>
      <c r="PQ223" s="2"/>
      <c r="PR223" s="2"/>
      <c r="PS223" s="2"/>
      <c r="PT223" s="2"/>
      <c r="PU223" s="2"/>
      <c r="PV223" s="2"/>
      <c r="PW223" s="2"/>
      <c r="PX223" s="2"/>
      <c r="PY223" s="2"/>
      <c r="PZ223" s="2"/>
      <c r="QA223" s="2"/>
      <c r="QB223" s="2"/>
      <c r="QC223" s="2"/>
      <c r="QD223" s="2"/>
      <c r="QE223" s="2"/>
      <c r="QF223" s="2"/>
      <c r="QG223" s="2"/>
      <c r="QH223" s="2"/>
      <c r="QI223" s="2"/>
      <c r="QJ223" s="2"/>
      <c r="QK223" s="2"/>
      <c r="QL223" s="2"/>
      <c r="QM223" s="2"/>
      <c r="QN223" s="2"/>
      <c r="QO223" s="2"/>
      <c r="QP223" s="2"/>
      <c r="QQ223" s="2"/>
      <c r="QR223" s="2"/>
      <c r="QS223" s="2"/>
      <c r="QT223" s="2"/>
      <c r="QU223" s="2"/>
      <c r="QV223" s="2"/>
      <c r="QW223" s="2"/>
      <c r="QX223" s="2"/>
      <c r="QY223" s="2"/>
      <c r="QZ223" s="2"/>
      <c r="RA223" s="2"/>
      <c r="RB223" s="2"/>
      <c r="RC223" s="2"/>
      <c r="RD223" s="2"/>
      <c r="RE223" s="2"/>
      <c r="RF223" s="2"/>
      <c r="RG223" s="2"/>
      <c r="RH223" s="2"/>
      <c r="RI223" s="2"/>
      <c r="RJ223" s="2"/>
      <c r="RK223" s="2"/>
      <c r="RL223" s="2"/>
      <c r="RM223" s="2"/>
      <c r="RN223" s="2"/>
      <c r="RO223" s="2"/>
      <c r="RP223" s="2"/>
      <c r="RQ223" s="2"/>
      <c r="RR223" s="2"/>
      <c r="RS223" s="2"/>
      <c r="RT223" s="2"/>
      <c r="RU223" s="2"/>
      <c r="RV223" s="2"/>
      <c r="RW223" s="2"/>
      <c r="RX223" s="2"/>
      <c r="RY223" s="2"/>
      <c r="RZ223" s="2"/>
      <c r="SA223" s="2"/>
      <c r="SB223" s="2"/>
      <c r="SC223" s="2"/>
      <c r="SD223" s="2"/>
      <c r="SE223" s="2"/>
      <c r="SF223" s="2"/>
      <c r="SG223" s="2"/>
      <c r="SH223" s="2"/>
      <c r="SI223" s="2"/>
      <c r="SJ223" s="2"/>
      <c r="SK223" s="2"/>
      <c r="SL223" s="2"/>
      <c r="SM223" s="2"/>
      <c r="SN223" s="2"/>
      <c r="SO223" s="2"/>
      <c r="SP223" s="2"/>
      <c r="SQ223" s="2"/>
      <c r="SR223" s="2"/>
      <c r="SS223" s="2"/>
      <c r="ST223" s="2"/>
      <c r="SU223" s="2"/>
      <c r="SV223" s="2"/>
      <c r="SW223" s="2"/>
      <c r="SX223" s="2"/>
      <c r="SY223" s="2"/>
      <c r="SZ223" s="2"/>
      <c r="TA223" s="2"/>
      <c r="TB223" s="2"/>
      <c r="TC223" s="2"/>
      <c r="TD223" s="2"/>
      <c r="TE223" s="2"/>
      <c r="TF223" s="2"/>
      <c r="TG223" s="2"/>
      <c r="TH223" s="2"/>
      <c r="TI223" s="2"/>
      <c r="TJ223" s="2"/>
      <c r="TK223" s="2"/>
      <c r="TL223" s="2"/>
      <c r="TM223" s="2"/>
      <c r="TN223" s="2"/>
      <c r="TO223" s="2"/>
      <c r="TP223" s="2"/>
      <c r="TQ223" s="2"/>
      <c r="TR223" s="2"/>
      <c r="TS223" s="2"/>
      <c r="TT223" s="2"/>
      <c r="TU223" s="2"/>
      <c r="TV223" s="2"/>
      <c r="TW223" s="2"/>
      <c r="TX223" s="2"/>
      <c r="TY223" s="2"/>
      <c r="TZ223" s="2"/>
      <c r="UA223" s="2"/>
      <c r="UB223" s="2"/>
      <c r="UC223" s="2"/>
      <c r="UD223" s="2"/>
      <c r="UE223" s="2"/>
      <c r="UF223" s="2"/>
      <c r="UG223" s="2"/>
      <c r="UH223" s="2"/>
      <c r="UI223" s="2"/>
      <c r="UJ223" s="2"/>
      <c r="UK223" s="2"/>
      <c r="UL223" s="2"/>
      <c r="UM223" s="2"/>
      <c r="UN223" s="2"/>
      <c r="UO223" s="2"/>
      <c r="UP223" s="2"/>
      <c r="UQ223" s="2"/>
      <c r="UR223" s="2"/>
      <c r="US223" s="2"/>
      <c r="UT223" s="2"/>
      <c r="UU223" s="2"/>
      <c r="UV223" s="2"/>
      <c r="UW223" s="2"/>
      <c r="UX223" s="2"/>
      <c r="UY223" s="2"/>
      <c r="UZ223" s="2"/>
      <c r="VA223" s="2"/>
      <c r="VB223" s="2"/>
      <c r="VC223" s="2"/>
      <c r="VD223" s="2"/>
      <c r="VE223" s="2"/>
      <c r="VF223" s="2"/>
      <c r="VG223" s="2"/>
      <c r="VH223" s="2"/>
      <c r="VI223" s="2"/>
      <c r="VJ223" s="2"/>
      <c r="VK223" s="2"/>
      <c r="VL223" s="2"/>
      <c r="VM223" s="2"/>
      <c r="VN223" s="2"/>
      <c r="VO223" s="2"/>
      <c r="VP223" s="2"/>
      <c r="VQ223" s="2"/>
      <c r="VR223" s="2"/>
      <c r="VS223" s="2"/>
      <c r="VT223" s="2"/>
      <c r="VU223" s="2"/>
      <c r="VV223" s="2"/>
      <c r="VW223" s="2"/>
      <c r="VX223" s="2"/>
      <c r="VY223" s="2"/>
      <c r="VZ223" s="2"/>
      <c r="WA223" s="2"/>
      <c r="WB223" s="2"/>
      <c r="WC223" s="2"/>
      <c r="WD223" s="2"/>
      <c r="WE223" s="2"/>
      <c r="WF223" s="2"/>
      <c r="WG223" s="2"/>
      <c r="WH223" s="2"/>
      <c r="WI223" s="2"/>
      <c r="WJ223" s="2"/>
      <c r="WK223" s="2"/>
      <c r="WL223" s="2"/>
      <c r="WM223" s="2"/>
      <c r="WN223" s="2"/>
      <c r="WO223" s="2"/>
      <c r="WP223" s="2"/>
      <c r="WQ223" s="2"/>
      <c r="WR223" s="2"/>
      <c r="WS223" s="2"/>
      <c r="WT223" s="2"/>
      <c r="WU223" s="2"/>
      <c r="WV223" s="2"/>
      <c r="WW223" s="2"/>
      <c r="WX223" s="2"/>
      <c r="WY223" s="2"/>
      <c r="WZ223" s="2"/>
      <c r="XA223" s="2"/>
      <c r="XB223" s="2"/>
      <c r="XC223" s="2"/>
      <c r="XD223" s="2"/>
      <c r="XE223" s="2"/>
      <c r="XF223" s="2"/>
      <c r="XG223" s="2"/>
      <c r="XH223" s="2"/>
      <c r="XI223" s="2"/>
      <c r="XJ223" s="2"/>
      <c r="XK223" s="2"/>
      <c r="XL223" s="2"/>
      <c r="XM223" s="2"/>
      <c r="XN223" s="2"/>
      <c r="XO223" s="2"/>
      <c r="XP223" s="2"/>
      <c r="XQ223" s="2"/>
      <c r="XR223" s="2"/>
      <c r="XS223" s="2"/>
      <c r="XT223" s="2"/>
      <c r="XU223" s="2"/>
      <c r="XV223" s="2"/>
      <c r="XW223" s="2"/>
      <c r="XX223" s="2"/>
      <c r="XY223" s="2"/>
      <c r="XZ223" s="2"/>
      <c r="YA223" s="2"/>
      <c r="YB223" s="2"/>
      <c r="YC223" s="2"/>
      <c r="YD223" s="2"/>
      <c r="YE223" s="2"/>
      <c r="YF223" s="2"/>
      <c r="YG223" s="2"/>
      <c r="YH223" s="2"/>
      <c r="YI223" s="2"/>
      <c r="YJ223" s="2"/>
      <c r="YK223" s="2"/>
      <c r="YL223" s="2"/>
      <c r="YM223" s="2"/>
      <c r="YN223" s="2"/>
      <c r="YO223" s="2"/>
      <c r="YP223" s="2"/>
      <c r="YQ223" s="2"/>
      <c r="YR223" s="2"/>
      <c r="YS223" s="2"/>
      <c r="YT223" s="2"/>
      <c r="YU223" s="2"/>
      <c r="YV223" s="2"/>
      <c r="YW223" s="2"/>
      <c r="YX223" s="2"/>
      <c r="YY223" s="2"/>
      <c r="YZ223" s="2"/>
      <c r="ZA223" s="2"/>
      <c r="ZB223" s="2"/>
      <c r="ZC223" s="2"/>
      <c r="ZD223" s="2"/>
      <c r="ZE223" s="2"/>
      <c r="ZF223" s="2"/>
      <c r="ZG223" s="2"/>
      <c r="ZH223" s="2"/>
      <c r="ZI223" s="2"/>
      <c r="ZJ223" s="2"/>
      <c r="ZK223" s="2"/>
      <c r="ZL223" s="2"/>
      <c r="ZM223" s="2"/>
      <c r="ZN223" s="2"/>
      <c r="ZO223" s="2"/>
      <c r="ZP223" s="2"/>
      <c r="ZQ223" s="2"/>
      <c r="ZR223" s="2"/>
      <c r="ZS223" s="2"/>
      <c r="ZT223" s="2"/>
      <c r="ZU223" s="2"/>
      <c r="ZV223" s="2"/>
      <c r="ZW223" s="2"/>
      <c r="ZX223" s="2"/>
      <c r="ZY223" s="2"/>
      <c r="ZZ223" s="2"/>
      <c r="AAA223" s="2"/>
      <c r="AAB223" s="2"/>
      <c r="AAC223" s="2"/>
      <c r="AAD223" s="2"/>
      <c r="AAE223" s="2"/>
      <c r="AAF223" s="2"/>
      <c r="AAG223" s="2"/>
      <c r="AAH223" s="2"/>
      <c r="AAI223" s="2"/>
      <c r="AAJ223" s="2"/>
      <c r="AAK223" s="2"/>
      <c r="AAL223" s="2"/>
      <c r="AAM223" s="2"/>
      <c r="AAN223" s="2"/>
      <c r="AAO223" s="2"/>
      <c r="AAP223" s="2"/>
      <c r="AAQ223" s="2"/>
      <c r="AAR223" s="2"/>
      <c r="AAS223" s="2"/>
      <c r="AAT223" s="2"/>
      <c r="AAU223" s="2"/>
      <c r="AAV223" s="2"/>
      <c r="AAW223" s="2"/>
      <c r="AAX223" s="2"/>
      <c r="AAY223" s="2"/>
      <c r="AAZ223" s="2"/>
      <c r="ABA223" s="2"/>
      <c r="ABB223" s="2"/>
      <c r="ABC223" s="2"/>
      <c r="ABD223" s="2"/>
      <c r="ABE223" s="2"/>
      <c r="ABF223" s="2"/>
      <c r="ABG223" s="2"/>
      <c r="ABH223" s="2"/>
      <c r="ABI223" s="2"/>
      <c r="ABJ223" s="2"/>
      <c r="ABK223" s="2"/>
      <c r="ABL223" s="2"/>
      <c r="ABM223" s="2"/>
      <c r="ABN223" s="2"/>
      <c r="ABO223" s="2"/>
      <c r="ABP223" s="2"/>
      <c r="ABQ223" s="2"/>
      <c r="ABR223" s="2"/>
      <c r="ABS223" s="2"/>
      <c r="ABT223" s="2"/>
      <c r="ABU223" s="2"/>
      <c r="ABV223" s="2"/>
      <c r="ABW223" s="2"/>
      <c r="ABX223" s="2"/>
      <c r="ABY223" s="2"/>
      <c r="ABZ223" s="2"/>
      <c r="ACA223" s="2"/>
      <c r="ACB223" s="2"/>
      <c r="ACC223" s="2"/>
      <c r="ACD223" s="2"/>
      <c r="ACE223" s="2"/>
      <c r="ACF223" s="2"/>
      <c r="ACG223" s="2"/>
      <c r="ACH223" s="2"/>
      <c r="ACI223" s="2"/>
      <c r="ACJ223" s="2"/>
      <c r="ACK223" s="2"/>
      <c r="ACL223" s="2"/>
      <c r="ACM223" s="2"/>
      <c r="ACN223" s="2"/>
      <c r="ACO223" s="2"/>
      <c r="ACP223" s="2"/>
      <c r="ACQ223" s="2"/>
      <c r="ACR223" s="2"/>
      <c r="ACS223" s="2"/>
      <c r="ACT223" s="2"/>
      <c r="ACU223" s="2"/>
      <c r="ACV223" s="2"/>
      <c r="ACW223" s="2"/>
      <c r="ACX223" s="2"/>
      <c r="ACY223" s="2"/>
      <c r="ACZ223" s="2"/>
      <c r="ADA223" s="2"/>
      <c r="ADB223" s="2"/>
      <c r="ADC223" s="2"/>
      <c r="ADD223" s="2"/>
      <c r="ADE223" s="2"/>
      <c r="ADF223" s="2"/>
      <c r="ADG223" s="2"/>
      <c r="ADH223" s="2"/>
      <c r="ADI223" s="2"/>
      <c r="ADJ223" s="2"/>
      <c r="ADK223" s="2"/>
      <c r="ADL223" s="2"/>
      <c r="ADM223" s="2"/>
      <c r="ADN223" s="2"/>
      <c r="ADO223" s="2"/>
      <c r="ADP223" s="2"/>
      <c r="ADQ223" s="2"/>
      <c r="ADR223" s="2"/>
      <c r="ADS223" s="2"/>
      <c r="ADT223" s="2"/>
      <c r="ADU223" s="2"/>
      <c r="ADV223" s="2"/>
      <c r="ADW223" s="2"/>
      <c r="ADX223" s="2"/>
      <c r="ADY223" s="2"/>
      <c r="ADZ223" s="2"/>
      <c r="AEA223" s="2"/>
      <c r="AEB223" s="2"/>
      <c r="AEC223" s="2"/>
      <c r="AED223" s="2"/>
      <c r="AEE223" s="2"/>
      <c r="AEF223" s="2"/>
      <c r="AEG223" s="2"/>
      <c r="AEH223" s="2"/>
      <c r="AEI223" s="2"/>
      <c r="AEJ223" s="2"/>
      <c r="AEK223" s="2"/>
      <c r="AEL223" s="2"/>
      <c r="AEM223" s="2"/>
      <c r="AEN223" s="2"/>
      <c r="AEO223" s="2"/>
      <c r="AEP223" s="2"/>
      <c r="AEQ223" s="2"/>
      <c r="AER223" s="2"/>
      <c r="AES223" s="2"/>
      <c r="AET223" s="2"/>
      <c r="AEU223" s="2"/>
      <c r="AEV223" s="2"/>
      <c r="AEW223" s="2"/>
      <c r="AEX223" s="2"/>
      <c r="AEY223" s="2"/>
      <c r="AEZ223" s="2"/>
      <c r="AFA223" s="2"/>
      <c r="AFB223" s="2"/>
      <c r="AFC223" s="2"/>
      <c r="AFD223" s="2"/>
      <c r="AFE223" s="2"/>
      <c r="AFF223" s="2"/>
      <c r="AFG223" s="2"/>
      <c r="AFH223" s="2"/>
      <c r="AFI223" s="2"/>
      <c r="AFJ223" s="2"/>
      <c r="AFK223" s="2"/>
      <c r="AFL223" s="2"/>
      <c r="AFM223" s="2"/>
      <c r="AFN223" s="2"/>
      <c r="AFO223" s="2"/>
      <c r="AFP223" s="2"/>
      <c r="AFQ223" s="2"/>
      <c r="AFR223" s="2"/>
      <c r="AFS223" s="2"/>
      <c r="AFT223" s="2"/>
      <c r="AFU223" s="2"/>
      <c r="AFV223" s="2"/>
      <c r="AFW223" s="2"/>
      <c r="AFX223" s="2"/>
      <c r="AFY223" s="2"/>
      <c r="AFZ223" s="2"/>
      <c r="AGA223" s="2"/>
      <c r="AGB223" s="2"/>
      <c r="AGC223" s="2"/>
      <c r="AGD223" s="2"/>
      <c r="AGE223" s="2"/>
      <c r="AGF223" s="2"/>
      <c r="AGG223" s="2"/>
      <c r="AGH223" s="2"/>
      <c r="AGI223" s="2"/>
      <c r="AGJ223" s="2"/>
      <c r="AGK223" s="2"/>
      <c r="AGL223" s="2"/>
      <c r="AGM223" s="2"/>
      <c r="AGN223" s="2"/>
      <c r="AGO223" s="2"/>
      <c r="AGP223" s="2"/>
      <c r="AGQ223" s="2"/>
      <c r="AGR223" s="2"/>
      <c r="AGS223" s="2"/>
      <c r="AGT223" s="2"/>
      <c r="AGU223" s="2"/>
      <c r="AGV223" s="2"/>
      <c r="AGW223" s="2"/>
      <c r="AGX223" s="2"/>
      <c r="AGY223" s="2"/>
      <c r="AGZ223" s="2"/>
      <c r="AHA223" s="2"/>
      <c r="AHB223" s="2"/>
      <c r="AHC223" s="2"/>
      <c r="AHD223" s="2"/>
      <c r="AHE223" s="2"/>
      <c r="AHF223" s="2"/>
      <c r="AHG223" s="2"/>
      <c r="AHH223" s="2"/>
      <c r="AHI223" s="2"/>
      <c r="AHJ223" s="2"/>
      <c r="AHK223" s="2"/>
      <c r="AHL223" s="2"/>
      <c r="AHM223" s="2"/>
      <c r="AHN223" s="2"/>
      <c r="AHO223" s="2"/>
      <c r="AHP223" s="2"/>
      <c r="AHQ223" s="2"/>
      <c r="AHR223" s="2"/>
      <c r="AHS223" s="2"/>
      <c r="AHT223" s="2"/>
      <c r="AHU223" s="2"/>
      <c r="AHV223" s="2"/>
      <c r="AHW223" s="2"/>
      <c r="AHX223" s="2"/>
      <c r="AHY223" s="2"/>
      <c r="AHZ223" s="2"/>
      <c r="AIA223" s="2"/>
      <c r="AIB223" s="2"/>
      <c r="AIC223" s="2"/>
      <c r="AID223" s="2"/>
      <c r="AIE223" s="2"/>
      <c r="AIF223" s="2"/>
      <c r="AIG223" s="2"/>
      <c r="AIH223" s="2"/>
      <c r="AII223" s="2"/>
      <c r="AIJ223" s="2"/>
      <c r="AIK223" s="2"/>
      <c r="AIL223" s="2"/>
      <c r="AIM223" s="2"/>
      <c r="AIN223" s="2"/>
      <c r="AIO223" s="2"/>
      <c r="AIP223" s="2"/>
      <c r="AIQ223" s="2"/>
      <c r="AIR223" s="2"/>
      <c r="AIS223" s="2"/>
      <c r="AIT223" s="2"/>
      <c r="AIU223" s="2"/>
      <c r="AIV223" s="2"/>
      <c r="AIW223" s="2"/>
      <c r="AIX223" s="2"/>
      <c r="AIY223" s="2"/>
      <c r="AIZ223" s="2"/>
      <c r="AJA223" s="2"/>
      <c r="AJB223" s="2"/>
      <c r="AJC223" s="2"/>
      <c r="AJD223" s="2"/>
      <c r="AJE223" s="2"/>
      <c r="AJF223" s="2"/>
      <c r="AJG223" s="2"/>
      <c r="AJH223" s="2"/>
      <c r="AJI223" s="2"/>
      <c r="AJJ223" s="2"/>
      <c r="AJK223" s="2"/>
      <c r="AJL223" s="2"/>
      <c r="AJM223" s="2"/>
      <c r="AJN223" s="2"/>
      <c r="AJO223" s="2"/>
      <c r="AJP223" s="2"/>
      <c r="AJQ223" s="2"/>
    </row>
    <row r="224" spans="1:953" s="1" customFormat="1">
      <c r="A224" s="2"/>
      <c r="B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  <c r="IN224" s="2"/>
      <c r="IO224" s="2"/>
      <c r="IP224" s="2"/>
      <c r="IQ224" s="2"/>
      <c r="IR224" s="2"/>
      <c r="IS224" s="2"/>
      <c r="IT224" s="2"/>
      <c r="IU224" s="2"/>
      <c r="IV224" s="2"/>
      <c r="IW224" s="2"/>
      <c r="IX224" s="2"/>
      <c r="IY224" s="2"/>
      <c r="IZ224" s="2"/>
      <c r="JA224" s="2"/>
      <c r="JB224" s="2"/>
      <c r="JC224" s="2"/>
      <c r="JD224" s="2"/>
      <c r="JE224" s="2"/>
      <c r="JF224" s="2"/>
      <c r="JG224" s="2"/>
      <c r="JH224" s="2"/>
      <c r="JI224" s="2"/>
      <c r="JJ224" s="2"/>
      <c r="JK224" s="2"/>
      <c r="JL224" s="2"/>
      <c r="JM224" s="2"/>
      <c r="JN224" s="2"/>
      <c r="JO224" s="2"/>
      <c r="JP224" s="2"/>
      <c r="JQ224" s="2"/>
      <c r="JR224" s="2"/>
      <c r="JS224" s="2"/>
      <c r="JT224" s="2"/>
      <c r="JU224" s="2"/>
      <c r="JV224" s="2"/>
      <c r="JW224" s="2"/>
      <c r="JX224" s="2"/>
      <c r="JY224" s="2"/>
      <c r="JZ224" s="2"/>
      <c r="KA224" s="2"/>
      <c r="KB224" s="2"/>
      <c r="KC224" s="2"/>
      <c r="KD224" s="2"/>
      <c r="KE224" s="2"/>
      <c r="KF224" s="2"/>
      <c r="KG224" s="2"/>
      <c r="KH224" s="2"/>
      <c r="KI224" s="2"/>
      <c r="KJ224" s="2"/>
      <c r="KK224" s="2"/>
      <c r="KL224" s="2"/>
      <c r="KM224" s="2"/>
      <c r="KN224" s="2"/>
      <c r="KO224" s="2"/>
      <c r="KP224" s="2"/>
      <c r="KQ224" s="2"/>
      <c r="KR224" s="2"/>
      <c r="KS224" s="2"/>
      <c r="KT224" s="2"/>
      <c r="KU224" s="2"/>
      <c r="KV224" s="2"/>
      <c r="KW224" s="2"/>
      <c r="KX224" s="2"/>
      <c r="KY224" s="2"/>
      <c r="KZ224" s="2"/>
      <c r="LA224" s="2"/>
      <c r="LB224" s="2"/>
      <c r="LC224" s="2"/>
      <c r="LD224" s="2"/>
      <c r="LE224" s="2"/>
      <c r="LF224" s="2"/>
      <c r="LG224" s="2"/>
      <c r="LH224" s="2"/>
      <c r="LI224" s="2"/>
      <c r="LJ224" s="2"/>
      <c r="LK224" s="2"/>
      <c r="LL224" s="2"/>
      <c r="LM224" s="2"/>
      <c r="LN224" s="2"/>
      <c r="LO224" s="2"/>
      <c r="LP224" s="2"/>
      <c r="LQ224" s="2"/>
      <c r="LR224" s="2"/>
      <c r="LS224" s="2"/>
      <c r="LT224" s="2"/>
      <c r="LU224" s="2"/>
      <c r="LV224" s="2"/>
      <c r="LW224" s="2"/>
      <c r="LX224" s="2"/>
      <c r="LY224" s="2"/>
      <c r="LZ224" s="2"/>
      <c r="MA224" s="2"/>
      <c r="MB224" s="2"/>
      <c r="MC224" s="2"/>
      <c r="MD224" s="2"/>
      <c r="ME224" s="2"/>
      <c r="MF224" s="2"/>
      <c r="MG224" s="2"/>
      <c r="MH224" s="2"/>
      <c r="MI224" s="2"/>
      <c r="MJ224" s="2"/>
      <c r="MK224" s="2"/>
      <c r="ML224" s="2"/>
      <c r="MM224" s="2"/>
      <c r="MN224" s="2"/>
      <c r="MO224" s="2"/>
      <c r="MP224" s="2"/>
      <c r="MQ224" s="2"/>
      <c r="MR224" s="2"/>
      <c r="MS224" s="2"/>
      <c r="MT224" s="2"/>
      <c r="MU224" s="2"/>
      <c r="MV224" s="2"/>
      <c r="MW224" s="2"/>
      <c r="MX224" s="2"/>
      <c r="MY224" s="2"/>
      <c r="MZ224" s="2"/>
      <c r="NA224" s="2"/>
      <c r="NB224" s="2"/>
      <c r="NC224" s="2"/>
      <c r="ND224" s="2"/>
      <c r="NE224" s="2"/>
      <c r="NF224" s="2"/>
      <c r="NG224" s="2"/>
      <c r="NH224" s="2"/>
      <c r="NI224" s="2"/>
      <c r="NJ224" s="2"/>
      <c r="NK224" s="2"/>
      <c r="NL224" s="2"/>
      <c r="NM224" s="2"/>
      <c r="NN224" s="2"/>
      <c r="NO224" s="2"/>
      <c r="NP224" s="2"/>
      <c r="NQ224" s="2"/>
      <c r="NR224" s="2"/>
      <c r="NS224" s="2"/>
      <c r="NT224" s="2"/>
      <c r="NU224" s="2"/>
      <c r="NV224" s="2"/>
      <c r="NW224" s="2"/>
      <c r="NX224" s="2"/>
      <c r="NY224" s="2"/>
      <c r="NZ224" s="2"/>
      <c r="OA224" s="2"/>
      <c r="OB224" s="2"/>
      <c r="OC224" s="2"/>
      <c r="OD224" s="2"/>
      <c r="OE224" s="2"/>
      <c r="OF224" s="2"/>
      <c r="OG224" s="2"/>
      <c r="OH224" s="2"/>
      <c r="OI224" s="2"/>
      <c r="OJ224" s="2"/>
      <c r="OK224" s="2"/>
      <c r="OL224" s="2"/>
      <c r="OM224" s="2"/>
      <c r="ON224" s="2"/>
      <c r="OO224" s="2"/>
      <c r="OP224" s="2"/>
      <c r="OQ224" s="2"/>
      <c r="OR224" s="2"/>
      <c r="OS224" s="2"/>
      <c r="OT224" s="2"/>
      <c r="OU224" s="2"/>
      <c r="OV224" s="2"/>
      <c r="OW224" s="2"/>
      <c r="OX224" s="2"/>
      <c r="OY224" s="2"/>
      <c r="OZ224" s="2"/>
      <c r="PA224" s="2"/>
      <c r="PB224" s="2"/>
      <c r="PC224" s="2"/>
      <c r="PD224" s="2"/>
      <c r="PE224" s="2"/>
      <c r="PF224" s="2"/>
      <c r="PG224" s="2"/>
      <c r="PH224" s="2"/>
      <c r="PI224" s="2"/>
      <c r="PJ224" s="2"/>
      <c r="PK224" s="2"/>
      <c r="PL224" s="2"/>
      <c r="PM224" s="2"/>
      <c r="PN224" s="2"/>
      <c r="PO224" s="2"/>
      <c r="PP224" s="2"/>
      <c r="PQ224" s="2"/>
      <c r="PR224" s="2"/>
      <c r="PS224" s="2"/>
      <c r="PT224" s="2"/>
      <c r="PU224" s="2"/>
      <c r="PV224" s="2"/>
      <c r="PW224" s="2"/>
      <c r="PX224" s="2"/>
      <c r="PY224" s="2"/>
      <c r="PZ224" s="2"/>
      <c r="QA224" s="2"/>
      <c r="QB224" s="2"/>
      <c r="QC224" s="2"/>
      <c r="QD224" s="2"/>
      <c r="QE224" s="2"/>
      <c r="QF224" s="2"/>
      <c r="QG224" s="2"/>
      <c r="QH224" s="2"/>
      <c r="QI224" s="2"/>
      <c r="QJ224" s="2"/>
      <c r="QK224" s="2"/>
      <c r="QL224" s="2"/>
      <c r="QM224" s="2"/>
      <c r="QN224" s="2"/>
      <c r="QO224" s="2"/>
      <c r="QP224" s="2"/>
      <c r="QQ224" s="2"/>
      <c r="QR224" s="2"/>
      <c r="QS224" s="2"/>
      <c r="QT224" s="2"/>
      <c r="QU224" s="2"/>
      <c r="QV224" s="2"/>
      <c r="QW224" s="2"/>
      <c r="QX224" s="2"/>
      <c r="QY224" s="2"/>
      <c r="QZ224" s="2"/>
      <c r="RA224" s="2"/>
      <c r="RB224" s="2"/>
      <c r="RC224" s="2"/>
      <c r="RD224" s="2"/>
      <c r="RE224" s="2"/>
      <c r="RF224" s="2"/>
      <c r="RG224" s="2"/>
      <c r="RH224" s="2"/>
      <c r="RI224" s="2"/>
      <c r="RJ224" s="2"/>
      <c r="RK224" s="2"/>
      <c r="RL224" s="2"/>
      <c r="RM224" s="2"/>
      <c r="RN224" s="2"/>
      <c r="RO224" s="2"/>
      <c r="RP224" s="2"/>
      <c r="RQ224" s="2"/>
      <c r="RR224" s="2"/>
      <c r="RS224" s="2"/>
      <c r="RT224" s="2"/>
      <c r="RU224" s="2"/>
      <c r="RV224" s="2"/>
      <c r="RW224" s="2"/>
      <c r="RX224" s="2"/>
      <c r="RY224" s="2"/>
      <c r="RZ224" s="2"/>
      <c r="SA224" s="2"/>
      <c r="SB224" s="2"/>
      <c r="SC224" s="2"/>
      <c r="SD224" s="2"/>
      <c r="SE224" s="2"/>
      <c r="SF224" s="2"/>
      <c r="SG224" s="2"/>
      <c r="SH224" s="2"/>
      <c r="SI224" s="2"/>
      <c r="SJ224" s="2"/>
      <c r="SK224" s="2"/>
      <c r="SL224" s="2"/>
      <c r="SM224" s="2"/>
      <c r="SN224" s="2"/>
      <c r="SO224" s="2"/>
      <c r="SP224" s="2"/>
      <c r="SQ224" s="2"/>
      <c r="SR224" s="2"/>
      <c r="SS224" s="2"/>
      <c r="ST224" s="2"/>
      <c r="SU224" s="2"/>
      <c r="SV224" s="2"/>
      <c r="SW224" s="2"/>
      <c r="SX224" s="2"/>
      <c r="SY224" s="2"/>
      <c r="SZ224" s="2"/>
      <c r="TA224" s="2"/>
      <c r="TB224" s="2"/>
      <c r="TC224" s="2"/>
      <c r="TD224" s="2"/>
      <c r="TE224" s="2"/>
      <c r="TF224" s="2"/>
      <c r="TG224" s="2"/>
      <c r="TH224" s="2"/>
      <c r="TI224" s="2"/>
      <c r="TJ224" s="2"/>
      <c r="TK224" s="2"/>
      <c r="TL224" s="2"/>
      <c r="TM224" s="2"/>
      <c r="TN224" s="2"/>
      <c r="TO224" s="2"/>
      <c r="TP224" s="2"/>
      <c r="TQ224" s="2"/>
      <c r="TR224" s="2"/>
      <c r="TS224" s="2"/>
      <c r="TT224" s="2"/>
      <c r="TU224" s="2"/>
      <c r="TV224" s="2"/>
      <c r="TW224" s="2"/>
      <c r="TX224" s="2"/>
      <c r="TY224" s="2"/>
      <c r="TZ224" s="2"/>
      <c r="UA224" s="2"/>
      <c r="UB224" s="2"/>
      <c r="UC224" s="2"/>
      <c r="UD224" s="2"/>
      <c r="UE224" s="2"/>
      <c r="UF224" s="2"/>
      <c r="UG224" s="2"/>
      <c r="UH224" s="2"/>
      <c r="UI224" s="2"/>
      <c r="UJ224" s="2"/>
      <c r="UK224" s="2"/>
      <c r="UL224" s="2"/>
      <c r="UM224" s="2"/>
      <c r="UN224" s="2"/>
      <c r="UO224" s="2"/>
      <c r="UP224" s="2"/>
      <c r="UQ224" s="2"/>
      <c r="UR224" s="2"/>
      <c r="US224" s="2"/>
      <c r="UT224" s="2"/>
      <c r="UU224" s="2"/>
      <c r="UV224" s="2"/>
      <c r="UW224" s="2"/>
      <c r="UX224" s="2"/>
      <c r="UY224" s="2"/>
      <c r="UZ224" s="2"/>
      <c r="VA224" s="2"/>
      <c r="VB224" s="2"/>
      <c r="VC224" s="2"/>
      <c r="VD224" s="2"/>
      <c r="VE224" s="2"/>
      <c r="VF224" s="2"/>
      <c r="VG224" s="2"/>
      <c r="VH224" s="2"/>
      <c r="VI224" s="2"/>
      <c r="VJ224" s="2"/>
      <c r="VK224" s="2"/>
      <c r="VL224" s="2"/>
      <c r="VM224" s="2"/>
      <c r="VN224" s="2"/>
      <c r="VO224" s="2"/>
      <c r="VP224" s="2"/>
      <c r="VQ224" s="2"/>
      <c r="VR224" s="2"/>
      <c r="VS224" s="2"/>
      <c r="VT224" s="2"/>
      <c r="VU224" s="2"/>
      <c r="VV224" s="2"/>
      <c r="VW224" s="2"/>
      <c r="VX224" s="2"/>
      <c r="VY224" s="2"/>
      <c r="VZ224" s="2"/>
      <c r="WA224" s="2"/>
      <c r="WB224" s="2"/>
      <c r="WC224" s="2"/>
      <c r="WD224" s="2"/>
      <c r="WE224" s="2"/>
      <c r="WF224" s="2"/>
      <c r="WG224" s="2"/>
      <c r="WH224" s="2"/>
      <c r="WI224" s="2"/>
      <c r="WJ224" s="2"/>
      <c r="WK224" s="2"/>
      <c r="WL224" s="2"/>
      <c r="WM224" s="2"/>
      <c r="WN224" s="2"/>
      <c r="WO224" s="2"/>
      <c r="WP224" s="2"/>
      <c r="WQ224" s="2"/>
      <c r="WR224" s="2"/>
      <c r="WS224" s="2"/>
      <c r="WT224" s="2"/>
      <c r="WU224" s="2"/>
      <c r="WV224" s="2"/>
      <c r="WW224" s="2"/>
      <c r="WX224" s="2"/>
      <c r="WY224" s="2"/>
      <c r="WZ224" s="2"/>
      <c r="XA224" s="2"/>
      <c r="XB224" s="2"/>
      <c r="XC224" s="2"/>
      <c r="XD224" s="2"/>
      <c r="XE224" s="2"/>
      <c r="XF224" s="2"/>
      <c r="XG224" s="2"/>
      <c r="XH224" s="2"/>
      <c r="XI224" s="2"/>
      <c r="XJ224" s="2"/>
      <c r="XK224" s="2"/>
      <c r="XL224" s="2"/>
      <c r="XM224" s="2"/>
      <c r="XN224" s="2"/>
      <c r="XO224" s="2"/>
      <c r="XP224" s="2"/>
      <c r="XQ224" s="2"/>
      <c r="XR224" s="2"/>
      <c r="XS224" s="2"/>
      <c r="XT224" s="2"/>
      <c r="XU224" s="2"/>
      <c r="XV224" s="2"/>
      <c r="XW224" s="2"/>
      <c r="XX224" s="2"/>
      <c r="XY224" s="2"/>
      <c r="XZ224" s="2"/>
      <c r="YA224" s="2"/>
      <c r="YB224" s="2"/>
      <c r="YC224" s="2"/>
      <c r="YD224" s="2"/>
      <c r="YE224" s="2"/>
      <c r="YF224" s="2"/>
      <c r="YG224" s="2"/>
      <c r="YH224" s="2"/>
      <c r="YI224" s="2"/>
      <c r="YJ224" s="2"/>
      <c r="YK224" s="2"/>
      <c r="YL224" s="2"/>
      <c r="YM224" s="2"/>
      <c r="YN224" s="2"/>
      <c r="YO224" s="2"/>
      <c r="YP224" s="2"/>
      <c r="YQ224" s="2"/>
      <c r="YR224" s="2"/>
      <c r="YS224" s="2"/>
      <c r="YT224" s="2"/>
      <c r="YU224" s="2"/>
      <c r="YV224" s="2"/>
      <c r="YW224" s="2"/>
      <c r="YX224" s="2"/>
      <c r="YY224" s="2"/>
      <c r="YZ224" s="2"/>
      <c r="ZA224" s="2"/>
      <c r="ZB224" s="2"/>
      <c r="ZC224" s="2"/>
      <c r="ZD224" s="2"/>
      <c r="ZE224" s="2"/>
      <c r="ZF224" s="2"/>
      <c r="ZG224" s="2"/>
      <c r="ZH224" s="2"/>
      <c r="ZI224" s="2"/>
      <c r="ZJ224" s="2"/>
      <c r="ZK224" s="2"/>
      <c r="ZL224" s="2"/>
      <c r="ZM224" s="2"/>
      <c r="ZN224" s="2"/>
      <c r="ZO224" s="2"/>
      <c r="ZP224" s="2"/>
      <c r="ZQ224" s="2"/>
      <c r="ZR224" s="2"/>
      <c r="ZS224" s="2"/>
      <c r="ZT224" s="2"/>
      <c r="ZU224" s="2"/>
      <c r="ZV224" s="2"/>
      <c r="ZW224" s="2"/>
      <c r="ZX224" s="2"/>
      <c r="ZY224" s="2"/>
      <c r="ZZ224" s="2"/>
      <c r="AAA224" s="2"/>
      <c r="AAB224" s="2"/>
      <c r="AAC224" s="2"/>
      <c r="AAD224" s="2"/>
      <c r="AAE224" s="2"/>
      <c r="AAF224" s="2"/>
      <c r="AAG224" s="2"/>
      <c r="AAH224" s="2"/>
      <c r="AAI224" s="2"/>
      <c r="AAJ224" s="2"/>
      <c r="AAK224" s="2"/>
      <c r="AAL224" s="2"/>
      <c r="AAM224" s="2"/>
      <c r="AAN224" s="2"/>
      <c r="AAO224" s="2"/>
      <c r="AAP224" s="2"/>
      <c r="AAQ224" s="2"/>
      <c r="AAR224" s="2"/>
      <c r="AAS224" s="2"/>
      <c r="AAT224" s="2"/>
      <c r="AAU224" s="2"/>
      <c r="AAV224" s="2"/>
      <c r="AAW224" s="2"/>
      <c r="AAX224" s="2"/>
      <c r="AAY224" s="2"/>
      <c r="AAZ224" s="2"/>
      <c r="ABA224" s="2"/>
      <c r="ABB224" s="2"/>
      <c r="ABC224" s="2"/>
      <c r="ABD224" s="2"/>
      <c r="ABE224" s="2"/>
      <c r="ABF224" s="2"/>
      <c r="ABG224" s="2"/>
      <c r="ABH224" s="2"/>
      <c r="ABI224" s="2"/>
      <c r="ABJ224" s="2"/>
      <c r="ABK224" s="2"/>
      <c r="ABL224" s="2"/>
      <c r="ABM224" s="2"/>
      <c r="ABN224" s="2"/>
      <c r="ABO224" s="2"/>
      <c r="ABP224" s="2"/>
      <c r="ABQ224" s="2"/>
      <c r="ABR224" s="2"/>
      <c r="ABS224" s="2"/>
      <c r="ABT224" s="2"/>
      <c r="ABU224" s="2"/>
      <c r="ABV224" s="2"/>
      <c r="ABW224" s="2"/>
      <c r="ABX224" s="2"/>
      <c r="ABY224" s="2"/>
      <c r="ABZ224" s="2"/>
      <c r="ACA224" s="2"/>
      <c r="ACB224" s="2"/>
      <c r="ACC224" s="2"/>
      <c r="ACD224" s="2"/>
      <c r="ACE224" s="2"/>
      <c r="ACF224" s="2"/>
      <c r="ACG224" s="2"/>
      <c r="ACH224" s="2"/>
      <c r="ACI224" s="2"/>
      <c r="ACJ224" s="2"/>
      <c r="ACK224" s="2"/>
      <c r="ACL224" s="2"/>
      <c r="ACM224" s="2"/>
      <c r="ACN224" s="2"/>
      <c r="ACO224" s="2"/>
      <c r="ACP224" s="2"/>
      <c r="ACQ224" s="2"/>
      <c r="ACR224" s="2"/>
      <c r="ACS224" s="2"/>
      <c r="ACT224" s="2"/>
      <c r="ACU224" s="2"/>
      <c r="ACV224" s="2"/>
      <c r="ACW224" s="2"/>
      <c r="ACX224" s="2"/>
      <c r="ACY224" s="2"/>
      <c r="ACZ224" s="2"/>
      <c r="ADA224" s="2"/>
      <c r="ADB224" s="2"/>
      <c r="ADC224" s="2"/>
      <c r="ADD224" s="2"/>
      <c r="ADE224" s="2"/>
      <c r="ADF224" s="2"/>
      <c r="ADG224" s="2"/>
      <c r="ADH224" s="2"/>
      <c r="ADI224" s="2"/>
      <c r="ADJ224" s="2"/>
      <c r="ADK224" s="2"/>
      <c r="ADL224" s="2"/>
      <c r="ADM224" s="2"/>
      <c r="ADN224" s="2"/>
      <c r="ADO224" s="2"/>
      <c r="ADP224" s="2"/>
      <c r="ADQ224" s="2"/>
      <c r="ADR224" s="2"/>
      <c r="ADS224" s="2"/>
      <c r="ADT224" s="2"/>
      <c r="ADU224" s="2"/>
      <c r="ADV224" s="2"/>
      <c r="ADW224" s="2"/>
      <c r="ADX224" s="2"/>
      <c r="ADY224" s="2"/>
      <c r="ADZ224" s="2"/>
      <c r="AEA224" s="2"/>
      <c r="AEB224" s="2"/>
      <c r="AEC224" s="2"/>
      <c r="AED224" s="2"/>
      <c r="AEE224" s="2"/>
      <c r="AEF224" s="2"/>
      <c r="AEG224" s="2"/>
      <c r="AEH224" s="2"/>
      <c r="AEI224" s="2"/>
      <c r="AEJ224" s="2"/>
      <c r="AEK224" s="2"/>
      <c r="AEL224" s="2"/>
      <c r="AEM224" s="2"/>
      <c r="AEN224" s="2"/>
      <c r="AEO224" s="2"/>
      <c r="AEP224" s="2"/>
      <c r="AEQ224" s="2"/>
      <c r="AER224" s="2"/>
      <c r="AES224" s="2"/>
      <c r="AET224" s="2"/>
      <c r="AEU224" s="2"/>
      <c r="AEV224" s="2"/>
      <c r="AEW224" s="2"/>
      <c r="AEX224" s="2"/>
      <c r="AEY224" s="2"/>
      <c r="AEZ224" s="2"/>
      <c r="AFA224" s="2"/>
      <c r="AFB224" s="2"/>
      <c r="AFC224" s="2"/>
      <c r="AFD224" s="2"/>
      <c r="AFE224" s="2"/>
      <c r="AFF224" s="2"/>
      <c r="AFG224" s="2"/>
      <c r="AFH224" s="2"/>
      <c r="AFI224" s="2"/>
      <c r="AFJ224" s="2"/>
      <c r="AFK224" s="2"/>
      <c r="AFL224" s="2"/>
      <c r="AFM224" s="2"/>
      <c r="AFN224" s="2"/>
      <c r="AFO224" s="2"/>
      <c r="AFP224" s="2"/>
      <c r="AFQ224" s="2"/>
      <c r="AFR224" s="2"/>
      <c r="AFS224" s="2"/>
      <c r="AFT224" s="2"/>
      <c r="AFU224" s="2"/>
      <c r="AFV224" s="2"/>
      <c r="AFW224" s="2"/>
      <c r="AFX224" s="2"/>
      <c r="AFY224" s="2"/>
      <c r="AFZ224" s="2"/>
      <c r="AGA224" s="2"/>
      <c r="AGB224" s="2"/>
      <c r="AGC224" s="2"/>
      <c r="AGD224" s="2"/>
      <c r="AGE224" s="2"/>
      <c r="AGF224" s="2"/>
      <c r="AGG224" s="2"/>
      <c r="AGH224" s="2"/>
      <c r="AGI224" s="2"/>
      <c r="AGJ224" s="2"/>
      <c r="AGK224" s="2"/>
      <c r="AGL224" s="2"/>
      <c r="AGM224" s="2"/>
      <c r="AGN224" s="2"/>
      <c r="AGO224" s="2"/>
      <c r="AGP224" s="2"/>
      <c r="AGQ224" s="2"/>
      <c r="AGR224" s="2"/>
      <c r="AGS224" s="2"/>
      <c r="AGT224" s="2"/>
      <c r="AGU224" s="2"/>
      <c r="AGV224" s="2"/>
      <c r="AGW224" s="2"/>
      <c r="AGX224" s="2"/>
      <c r="AGY224" s="2"/>
      <c r="AGZ224" s="2"/>
      <c r="AHA224" s="2"/>
      <c r="AHB224" s="2"/>
      <c r="AHC224" s="2"/>
      <c r="AHD224" s="2"/>
      <c r="AHE224" s="2"/>
      <c r="AHF224" s="2"/>
      <c r="AHG224" s="2"/>
      <c r="AHH224" s="2"/>
      <c r="AHI224" s="2"/>
      <c r="AHJ224" s="2"/>
      <c r="AHK224" s="2"/>
      <c r="AHL224" s="2"/>
      <c r="AHM224" s="2"/>
      <c r="AHN224" s="2"/>
      <c r="AHO224" s="2"/>
      <c r="AHP224" s="2"/>
      <c r="AHQ224" s="2"/>
      <c r="AHR224" s="2"/>
      <c r="AHS224" s="2"/>
      <c r="AHT224" s="2"/>
      <c r="AHU224" s="2"/>
      <c r="AHV224" s="2"/>
      <c r="AHW224" s="2"/>
      <c r="AHX224" s="2"/>
      <c r="AHY224" s="2"/>
      <c r="AHZ224" s="2"/>
      <c r="AIA224" s="2"/>
      <c r="AIB224" s="2"/>
      <c r="AIC224" s="2"/>
      <c r="AID224" s="2"/>
      <c r="AIE224" s="2"/>
      <c r="AIF224" s="2"/>
      <c r="AIG224" s="2"/>
      <c r="AIH224" s="2"/>
      <c r="AII224" s="2"/>
      <c r="AIJ224" s="2"/>
      <c r="AIK224" s="2"/>
      <c r="AIL224" s="2"/>
      <c r="AIM224" s="2"/>
      <c r="AIN224" s="2"/>
      <c r="AIO224" s="2"/>
      <c r="AIP224" s="2"/>
      <c r="AIQ224" s="2"/>
      <c r="AIR224" s="2"/>
      <c r="AIS224" s="2"/>
      <c r="AIT224" s="2"/>
      <c r="AIU224" s="2"/>
      <c r="AIV224" s="2"/>
      <c r="AIW224" s="2"/>
      <c r="AIX224" s="2"/>
      <c r="AIY224" s="2"/>
      <c r="AIZ224" s="2"/>
      <c r="AJA224" s="2"/>
      <c r="AJB224" s="2"/>
      <c r="AJC224" s="2"/>
      <c r="AJD224" s="2"/>
      <c r="AJE224" s="2"/>
      <c r="AJF224" s="2"/>
      <c r="AJG224" s="2"/>
      <c r="AJH224" s="2"/>
      <c r="AJI224" s="2"/>
      <c r="AJJ224" s="2"/>
      <c r="AJK224" s="2"/>
      <c r="AJL224" s="2"/>
      <c r="AJM224" s="2"/>
      <c r="AJN224" s="2"/>
      <c r="AJO224" s="2"/>
      <c r="AJP224" s="2"/>
      <c r="AJQ224" s="2"/>
    </row>
    <row r="225" spans="1:953" s="1" customFormat="1">
      <c r="A225" s="2"/>
      <c r="B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  <c r="IN225" s="2"/>
      <c r="IO225" s="2"/>
      <c r="IP225" s="2"/>
      <c r="IQ225" s="2"/>
      <c r="IR225" s="2"/>
      <c r="IS225" s="2"/>
      <c r="IT225" s="2"/>
      <c r="IU225" s="2"/>
      <c r="IV225" s="2"/>
      <c r="IW225" s="2"/>
      <c r="IX225" s="2"/>
      <c r="IY225" s="2"/>
      <c r="IZ225" s="2"/>
      <c r="JA225" s="2"/>
      <c r="JB225" s="2"/>
      <c r="JC225" s="2"/>
      <c r="JD225" s="2"/>
      <c r="JE225" s="2"/>
      <c r="JF225" s="2"/>
      <c r="JG225" s="2"/>
      <c r="JH225" s="2"/>
      <c r="JI225" s="2"/>
      <c r="JJ225" s="2"/>
      <c r="JK225" s="2"/>
      <c r="JL225" s="2"/>
      <c r="JM225" s="2"/>
      <c r="JN225" s="2"/>
      <c r="JO225" s="2"/>
      <c r="JP225" s="2"/>
      <c r="JQ225" s="2"/>
      <c r="JR225" s="2"/>
      <c r="JS225" s="2"/>
      <c r="JT225" s="2"/>
      <c r="JU225" s="2"/>
      <c r="JV225" s="2"/>
      <c r="JW225" s="2"/>
      <c r="JX225" s="2"/>
      <c r="JY225" s="2"/>
      <c r="JZ225" s="2"/>
      <c r="KA225" s="2"/>
      <c r="KB225" s="2"/>
      <c r="KC225" s="2"/>
      <c r="KD225" s="2"/>
      <c r="KE225" s="2"/>
      <c r="KF225" s="2"/>
      <c r="KG225" s="2"/>
      <c r="KH225" s="2"/>
      <c r="KI225" s="2"/>
      <c r="KJ225" s="2"/>
      <c r="KK225" s="2"/>
      <c r="KL225" s="2"/>
      <c r="KM225" s="2"/>
      <c r="KN225" s="2"/>
      <c r="KO225" s="2"/>
      <c r="KP225" s="2"/>
      <c r="KQ225" s="2"/>
      <c r="KR225" s="2"/>
      <c r="KS225" s="2"/>
      <c r="KT225" s="2"/>
      <c r="KU225" s="2"/>
      <c r="KV225" s="2"/>
      <c r="KW225" s="2"/>
      <c r="KX225" s="2"/>
      <c r="KY225" s="2"/>
      <c r="KZ225" s="2"/>
      <c r="LA225" s="2"/>
      <c r="LB225" s="2"/>
      <c r="LC225" s="2"/>
      <c r="LD225" s="2"/>
      <c r="LE225" s="2"/>
      <c r="LF225" s="2"/>
      <c r="LG225" s="2"/>
      <c r="LH225" s="2"/>
      <c r="LI225" s="2"/>
      <c r="LJ225" s="2"/>
      <c r="LK225" s="2"/>
      <c r="LL225" s="2"/>
      <c r="LM225" s="2"/>
      <c r="LN225" s="2"/>
      <c r="LO225" s="2"/>
      <c r="LP225" s="2"/>
      <c r="LQ225" s="2"/>
      <c r="LR225" s="2"/>
      <c r="LS225" s="2"/>
      <c r="LT225" s="2"/>
      <c r="LU225" s="2"/>
      <c r="LV225" s="2"/>
      <c r="LW225" s="2"/>
      <c r="LX225" s="2"/>
      <c r="LY225" s="2"/>
      <c r="LZ225" s="2"/>
      <c r="MA225" s="2"/>
      <c r="MB225" s="2"/>
      <c r="MC225" s="2"/>
      <c r="MD225" s="2"/>
      <c r="ME225" s="2"/>
      <c r="MF225" s="2"/>
      <c r="MG225" s="2"/>
      <c r="MH225" s="2"/>
      <c r="MI225" s="2"/>
      <c r="MJ225" s="2"/>
      <c r="MK225" s="2"/>
      <c r="ML225" s="2"/>
      <c r="MM225" s="2"/>
      <c r="MN225" s="2"/>
      <c r="MO225" s="2"/>
      <c r="MP225" s="2"/>
      <c r="MQ225" s="2"/>
      <c r="MR225" s="2"/>
      <c r="MS225" s="2"/>
      <c r="MT225" s="2"/>
      <c r="MU225" s="2"/>
      <c r="MV225" s="2"/>
      <c r="MW225" s="2"/>
      <c r="MX225" s="2"/>
      <c r="MY225" s="2"/>
      <c r="MZ225" s="2"/>
      <c r="NA225" s="2"/>
      <c r="NB225" s="2"/>
      <c r="NC225" s="2"/>
      <c r="ND225" s="2"/>
      <c r="NE225" s="2"/>
      <c r="NF225" s="2"/>
      <c r="NG225" s="2"/>
      <c r="NH225" s="2"/>
      <c r="NI225" s="2"/>
      <c r="NJ225" s="2"/>
      <c r="NK225" s="2"/>
      <c r="NL225" s="2"/>
      <c r="NM225" s="2"/>
      <c r="NN225" s="2"/>
      <c r="NO225" s="2"/>
      <c r="NP225" s="2"/>
      <c r="NQ225" s="2"/>
      <c r="NR225" s="2"/>
      <c r="NS225" s="2"/>
      <c r="NT225" s="2"/>
      <c r="NU225" s="2"/>
      <c r="NV225" s="2"/>
      <c r="NW225" s="2"/>
      <c r="NX225" s="2"/>
      <c r="NY225" s="2"/>
      <c r="NZ225" s="2"/>
      <c r="OA225" s="2"/>
      <c r="OB225" s="2"/>
      <c r="OC225" s="2"/>
      <c r="OD225" s="2"/>
      <c r="OE225" s="2"/>
      <c r="OF225" s="2"/>
      <c r="OG225" s="2"/>
      <c r="OH225" s="2"/>
      <c r="OI225" s="2"/>
      <c r="OJ225" s="2"/>
      <c r="OK225" s="2"/>
      <c r="OL225" s="2"/>
      <c r="OM225" s="2"/>
      <c r="ON225" s="2"/>
      <c r="OO225" s="2"/>
      <c r="OP225" s="2"/>
      <c r="OQ225" s="2"/>
      <c r="OR225" s="2"/>
      <c r="OS225" s="2"/>
      <c r="OT225" s="2"/>
      <c r="OU225" s="2"/>
      <c r="OV225" s="2"/>
      <c r="OW225" s="2"/>
      <c r="OX225" s="2"/>
      <c r="OY225" s="2"/>
      <c r="OZ225" s="2"/>
      <c r="PA225" s="2"/>
      <c r="PB225" s="2"/>
      <c r="PC225" s="2"/>
      <c r="PD225" s="2"/>
      <c r="PE225" s="2"/>
      <c r="PF225" s="2"/>
      <c r="PG225" s="2"/>
      <c r="PH225" s="2"/>
      <c r="PI225" s="2"/>
      <c r="PJ225" s="2"/>
      <c r="PK225" s="2"/>
      <c r="PL225" s="2"/>
      <c r="PM225" s="2"/>
      <c r="PN225" s="2"/>
      <c r="PO225" s="2"/>
      <c r="PP225" s="2"/>
      <c r="PQ225" s="2"/>
      <c r="PR225" s="2"/>
      <c r="PS225" s="2"/>
      <c r="PT225" s="2"/>
      <c r="PU225" s="2"/>
      <c r="PV225" s="2"/>
      <c r="PW225" s="2"/>
      <c r="PX225" s="2"/>
      <c r="PY225" s="2"/>
      <c r="PZ225" s="2"/>
      <c r="QA225" s="2"/>
      <c r="QB225" s="2"/>
      <c r="QC225" s="2"/>
      <c r="QD225" s="2"/>
      <c r="QE225" s="2"/>
      <c r="QF225" s="2"/>
      <c r="QG225" s="2"/>
      <c r="QH225" s="2"/>
      <c r="QI225" s="2"/>
      <c r="QJ225" s="2"/>
      <c r="QK225" s="2"/>
      <c r="QL225" s="2"/>
      <c r="QM225" s="2"/>
      <c r="QN225" s="2"/>
      <c r="QO225" s="2"/>
      <c r="QP225" s="2"/>
      <c r="QQ225" s="2"/>
      <c r="QR225" s="2"/>
      <c r="QS225" s="2"/>
      <c r="QT225" s="2"/>
      <c r="QU225" s="2"/>
      <c r="QV225" s="2"/>
      <c r="QW225" s="2"/>
      <c r="QX225" s="2"/>
      <c r="QY225" s="2"/>
      <c r="QZ225" s="2"/>
      <c r="RA225" s="2"/>
      <c r="RB225" s="2"/>
      <c r="RC225" s="2"/>
      <c r="RD225" s="2"/>
      <c r="RE225" s="2"/>
      <c r="RF225" s="2"/>
      <c r="RG225" s="2"/>
      <c r="RH225" s="2"/>
      <c r="RI225" s="2"/>
      <c r="RJ225" s="2"/>
      <c r="RK225" s="2"/>
      <c r="RL225" s="2"/>
      <c r="RM225" s="2"/>
      <c r="RN225" s="2"/>
      <c r="RO225" s="2"/>
      <c r="RP225" s="2"/>
      <c r="RQ225" s="2"/>
      <c r="RR225" s="2"/>
      <c r="RS225" s="2"/>
      <c r="RT225" s="2"/>
      <c r="RU225" s="2"/>
      <c r="RV225" s="2"/>
      <c r="RW225" s="2"/>
      <c r="RX225" s="2"/>
      <c r="RY225" s="2"/>
      <c r="RZ225" s="2"/>
      <c r="SA225" s="2"/>
      <c r="SB225" s="2"/>
      <c r="SC225" s="2"/>
      <c r="SD225" s="2"/>
      <c r="SE225" s="2"/>
      <c r="SF225" s="2"/>
      <c r="SG225" s="2"/>
      <c r="SH225" s="2"/>
      <c r="SI225" s="2"/>
      <c r="SJ225" s="2"/>
      <c r="SK225" s="2"/>
      <c r="SL225" s="2"/>
      <c r="SM225" s="2"/>
      <c r="SN225" s="2"/>
      <c r="SO225" s="2"/>
      <c r="SP225" s="2"/>
      <c r="SQ225" s="2"/>
      <c r="SR225" s="2"/>
      <c r="SS225" s="2"/>
      <c r="ST225" s="2"/>
      <c r="SU225" s="2"/>
      <c r="SV225" s="2"/>
      <c r="SW225" s="2"/>
      <c r="SX225" s="2"/>
      <c r="SY225" s="2"/>
      <c r="SZ225" s="2"/>
      <c r="TA225" s="2"/>
      <c r="TB225" s="2"/>
      <c r="TC225" s="2"/>
      <c r="TD225" s="2"/>
      <c r="TE225" s="2"/>
      <c r="TF225" s="2"/>
      <c r="TG225" s="2"/>
      <c r="TH225" s="2"/>
      <c r="TI225" s="2"/>
      <c r="TJ225" s="2"/>
      <c r="TK225" s="2"/>
      <c r="TL225" s="2"/>
      <c r="TM225" s="2"/>
      <c r="TN225" s="2"/>
      <c r="TO225" s="2"/>
      <c r="TP225" s="2"/>
      <c r="TQ225" s="2"/>
      <c r="TR225" s="2"/>
      <c r="TS225" s="2"/>
      <c r="TT225" s="2"/>
      <c r="TU225" s="2"/>
      <c r="TV225" s="2"/>
      <c r="TW225" s="2"/>
      <c r="TX225" s="2"/>
      <c r="TY225" s="2"/>
      <c r="TZ225" s="2"/>
      <c r="UA225" s="2"/>
      <c r="UB225" s="2"/>
      <c r="UC225" s="2"/>
      <c r="UD225" s="2"/>
      <c r="UE225" s="2"/>
      <c r="UF225" s="2"/>
      <c r="UG225" s="2"/>
      <c r="UH225" s="2"/>
      <c r="UI225" s="2"/>
      <c r="UJ225" s="2"/>
      <c r="UK225" s="2"/>
      <c r="UL225" s="2"/>
      <c r="UM225" s="2"/>
      <c r="UN225" s="2"/>
      <c r="UO225" s="2"/>
      <c r="UP225" s="2"/>
      <c r="UQ225" s="2"/>
      <c r="UR225" s="2"/>
      <c r="US225" s="2"/>
      <c r="UT225" s="2"/>
      <c r="UU225" s="2"/>
      <c r="UV225" s="2"/>
      <c r="UW225" s="2"/>
      <c r="UX225" s="2"/>
      <c r="UY225" s="2"/>
      <c r="UZ225" s="2"/>
      <c r="VA225" s="2"/>
      <c r="VB225" s="2"/>
      <c r="VC225" s="2"/>
      <c r="VD225" s="2"/>
      <c r="VE225" s="2"/>
      <c r="VF225" s="2"/>
      <c r="VG225" s="2"/>
      <c r="VH225" s="2"/>
      <c r="VI225" s="2"/>
      <c r="VJ225" s="2"/>
      <c r="VK225" s="2"/>
      <c r="VL225" s="2"/>
      <c r="VM225" s="2"/>
      <c r="VN225" s="2"/>
      <c r="VO225" s="2"/>
      <c r="VP225" s="2"/>
      <c r="VQ225" s="2"/>
      <c r="VR225" s="2"/>
      <c r="VS225" s="2"/>
      <c r="VT225" s="2"/>
      <c r="VU225" s="2"/>
      <c r="VV225" s="2"/>
      <c r="VW225" s="2"/>
      <c r="VX225" s="2"/>
      <c r="VY225" s="2"/>
      <c r="VZ225" s="2"/>
      <c r="WA225" s="2"/>
      <c r="WB225" s="2"/>
      <c r="WC225" s="2"/>
      <c r="WD225" s="2"/>
      <c r="WE225" s="2"/>
      <c r="WF225" s="2"/>
      <c r="WG225" s="2"/>
      <c r="WH225" s="2"/>
      <c r="WI225" s="2"/>
      <c r="WJ225" s="2"/>
      <c r="WK225" s="2"/>
      <c r="WL225" s="2"/>
      <c r="WM225" s="2"/>
      <c r="WN225" s="2"/>
      <c r="WO225" s="2"/>
      <c r="WP225" s="2"/>
      <c r="WQ225" s="2"/>
      <c r="WR225" s="2"/>
      <c r="WS225" s="2"/>
      <c r="WT225" s="2"/>
      <c r="WU225" s="2"/>
      <c r="WV225" s="2"/>
      <c r="WW225" s="2"/>
      <c r="WX225" s="2"/>
      <c r="WY225" s="2"/>
      <c r="WZ225" s="2"/>
      <c r="XA225" s="2"/>
      <c r="XB225" s="2"/>
      <c r="XC225" s="2"/>
      <c r="XD225" s="2"/>
      <c r="XE225" s="2"/>
      <c r="XF225" s="2"/>
      <c r="XG225" s="2"/>
      <c r="XH225" s="2"/>
      <c r="XI225" s="2"/>
      <c r="XJ225" s="2"/>
      <c r="XK225" s="2"/>
      <c r="XL225" s="2"/>
      <c r="XM225" s="2"/>
      <c r="XN225" s="2"/>
      <c r="XO225" s="2"/>
      <c r="XP225" s="2"/>
      <c r="XQ225" s="2"/>
      <c r="XR225" s="2"/>
      <c r="XS225" s="2"/>
      <c r="XT225" s="2"/>
      <c r="XU225" s="2"/>
      <c r="XV225" s="2"/>
      <c r="XW225" s="2"/>
      <c r="XX225" s="2"/>
      <c r="XY225" s="2"/>
      <c r="XZ225" s="2"/>
      <c r="YA225" s="2"/>
      <c r="YB225" s="2"/>
      <c r="YC225" s="2"/>
      <c r="YD225" s="2"/>
      <c r="YE225" s="2"/>
      <c r="YF225" s="2"/>
      <c r="YG225" s="2"/>
      <c r="YH225" s="2"/>
      <c r="YI225" s="2"/>
      <c r="YJ225" s="2"/>
      <c r="YK225" s="2"/>
      <c r="YL225" s="2"/>
      <c r="YM225" s="2"/>
      <c r="YN225" s="2"/>
      <c r="YO225" s="2"/>
      <c r="YP225" s="2"/>
      <c r="YQ225" s="2"/>
      <c r="YR225" s="2"/>
      <c r="YS225" s="2"/>
      <c r="YT225" s="2"/>
      <c r="YU225" s="2"/>
      <c r="YV225" s="2"/>
      <c r="YW225" s="2"/>
      <c r="YX225" s="2"/>
      <c r="YY225" s="2"/>
      <c r="YZ225" s="2"/>
      <c r="ZA225" s="2"/>
      <c r="ZB225" s="2"/>
      <c r="ZC225" s="2"/>
      <c r="ZD225" s="2"/>
      <c r="ZE225" s="2"/>
      <c r="ZF225" s="2"/>
      <c r="ZG225" s="2"/>
      <c r="ZH225" s="2"/>
      <c r="ZI225" s="2"/>
      <c r="ZJ225" s="2"/>
      <c r="ZK225" s="2"/>
      <c r="ZL225" s="2"/>
      <c r="ZM225" s="2"/>
      <c r="ZN225" s="2"/>
      <c r="ZO225" s="2"/>
      <c r="ZP225" s="2"/>
      <c r="ZQ225" s="2"/>
      <c r="ZR225" s="2"/>
      <c r="ZS225" s="2"/>
      <c r="ZT225" s="2"/>
      <c r="ZU225" s="2"/>
      <c r="ZV225" s="2"/>
      <c r="ZW225" s="2"/>
      <c r="ZX225" s="2"/>
      <c r="ZY225" s="2"/>
      <c r="ZZ225" s="2"/>
      <c r="AAA225" s="2"/>
      <c r="AAB225" s="2"/>
      <c r="AAC225" s="2"/>
      <c r="AAD225" s="2"/>
      <c r="AAE225" s="2"/>
      <c r="AAF225" s="2"/>
      <c r="AAG225" s="2"/>
      <c r="AAH225" s="2"/>
      <c r="AAI225" s="2"/>
      <c r="AAJ225" s="2"/>
      <c r="AAK225" s="2"/>
      <c r="AAL225" s="2"/>
      <c r="AAM225" s="2"/>
      <c r="AAN225" s="2"/>
      <c r="AAO225" s="2"/>
      <c r="AAP225" s="2"/>
      <c r="AAQ225" s="2"/>
      <c r="AAR225" s="2"/>
      <c r="AAS225" s="2"/>
      <c r="AAT225" s="2"/>
      <c r="AAU225" s="2"/>
      <c r="AAV225" s="2"/>
      <c r="AAW225" s="2"/>
      <c r="AAX225" s="2"/>
      <c r="AAY225" s="2"/>
      <c r="AAZ225" s="2"/>
      <c r="ABA225" s="2"/>
      <c r="ABB225" s="2"/>
      <c r="ABC225" s="2"/>
      <c r="ABD225" s="2"/>
      <c r="ABE225" s="2"/>
      <c r="ABF225" s="2"/>
      <c r="ABG225" s="2"/>
      <c r="ABH225" s="2"/>
      <c r="ABI225" s="2"/>
      <c r="ABJ225" s="2"/>
      <c r="ABK225" s="2"/>
      <c r="ABL225" s="2"/>
      <c r="ABM225" s="2"/>
      <c r="ABN225" s="2"/>
      <c r="ABO225" s="2"/>
      <c r="ABP225" s="2"/>
      <c r="ABQ225" s="2"/>
      <c r="ABR225" s="2"/>
      <c r="ABS225" s="2"/>
      <c r="ABT225" s="2"/>
      <c r="ABU225" s="2"/>
      <c r="ABV225" s="2"/>
      <c r="ABW225" s="2"/>
      <c r="ABX225" s="2"/>
      <c r="ABY225" s="2"/>
      <c r="ABZ225" s="2"/>
      <c r="ACA225" s="2"/>
      <c r="ACB225" s="2"/>
      <c r="ACC225" s="2"/>
      <c r="ACD225" s="2"/>
      <c r="ACE225" s="2"/>
      <c r="ACF225" s="2"/>
      <c r="ACG225" s="2"/>
      <c r="ACH225" s="2"/>
      <c r="ACI225" s="2"/>
      <c r="ACJ225" s="2"/>
      <c r="ACK225" s="2"/>
      <c r="ACL225" s="2"/>
      <c r="ACM225" s="2"/>
      <c r="ACN225" s="2"/>
      <c r="ACO225" s="2"/>
      <c r="ACP225" s="2"/>
      <c r="ACQ225" s="2"/>
      <c r="ACR225" s="2"/>
      <c r="ACS225" s="2"/>
      <c r="ACT225" s="2"/>
      <c r="ACU225" s="2"/>
      <c r="ACV225" s="2"/>
      <c r="ACW225" s="2"/>
      <c r="ACX225" s="2"/>
      <c r="ACY225" s="2"/>
      <c r="ACZ225" s="2"/>
      <c r="ADA225" s="2"/>
      <c r="ADB225" s="2"/>
      <c r="ADC225" s="2"/>
      <c r="ADD225" s="2"/>
      <c r="ADE225" s="2"/>
      <c r="ADF225" s="2"/>
      <c r="ADG225" s="2"/>
      <c r="ADH225" s="2"/>
      <c r="ADI225" s="2"/>
      <c r="ADJ225" s="2"/>
      <c r="ADK225" s="2"/>
      <c r="ADL225" s="2"/>
      <c r="ADM225" s="2"/>
      <c r="ADN225" s="2"/>
      <c r="ADO225" s="2"/>
      <c r="ADP225" s="2"/>
      <c r="ADQ225" s="2"/>
      <c r="ADR225" s="2"/>
      <c r="ADS225" s="2"/>
      <c r="ADT225" s="2"/>
      <c r="ADU225" s="2"/>
      <c r="ADV225" s="2"/>
      <c r="ADW225" s="2"/>
      <c r="ADX225" s="2"/>
      <c r="ADY225" s="2"/>
      <c r="ADZ225" s="2"/>
      <c r="AEA225" s="2"/>
      <c r="AEB225" s="2"/>
      <c r="AEC225" s="2"/>
      <c r="AED225" s="2"/>
      <c r="AEE225" s="2"/>
      <c r="AEF225" s="2"/>
      <c r="AEG225" s="2"/>
      <c r="AEH225" s="2"/>
      <c r="AEI225" s="2"/>
      <c r="AEJ225" s="2"/>
      <c r="AEK225" s="2"/>
      <c r="AEL225" s="2"/>
      <c r="AEM225" s="2"/>
      <c r="AEN225" s="2"/>
      <c r="AEO225" s="2"/>
      <c r="AEP225" s="2"/>
      <c r="AEQ225" s="2"/>
      <c r="AER225" s="2"/>
      <c r="AES225" s="2"/>
      <c r="AET225" s="2"/>
      <c r="AEU225" s="2"/>
      <c r="AEV225" s="2"/>
      <c r="AEW225" s="2"/>
      <c r="AEX225" s="2"/>
      <c r="AEY225" s="2"/>
      <c r="AEZ225" s="2"/>
      <c r="AFA225" s="2"/>
      <c r="AFB225" s="2"/>
      <c r="AFC225" s="2"/>
      <c r="AFD225" s="2"/>
      <c r="AFE225" s="2"/>
      <c r="AFF225" s="2"/>
      <c r="AFG225" s="2"/>
      <c r="AFH225" s="2"/>
      <c r="AFI225" s="2"/>
      <c r="AFJ225" s="2"/>
      <c r="AFK225" s="2"/>
      <c r="AFL225" s="2"/>
      <c r="AFM225" s="2"/>
      <c r="AFN225" s="2"/>
      <c r="AFO225" s="2"/>
      <c r="AFP225" s="2"/>
      <c r="AFQ225" s="2"/>
      <c r="AFR225" s="2"/>
      <c r="AFS225" s="2"/>
      <c r="AFT225" s="2"/>
      <c r="AFU225" s="2"/>
      <c r="AFV225" s="2"/>
      <c r="AFW225" s="2"/>
      <c r="AFX225" s="2"/>
      <c r="AFY225" s="2"/>
      <c r="AFZ225" s="2"/>
      <c r="AGA225" s="2"/>
      <c r="AGB225" s="2"/>
      <c r="AGC225" s="2"/>
      <c r="AGD225" s="2"/>
      <c r="AGE225" s="2"/>
      <c r="AGF225" s="2"/>
      <c r="AGG225" s="2"/>
      <c r="AGH225" s="2"/>
      <c r="AGI225" s="2"/>
      <c r="AGJ225" s="2"/>
      <c r="AGK225" s="2"/>
      <c r="AGL225" s="2"/>
      <c r="AGM225" s="2"/>
      <c r="AGN225" s="2"/>
      <c r="AGO225" s="2"/>
      <c r="AGP225" s="2"/>
      <c r="AGQ225" s="2"/>
      <c r="AGR225" s="2"/>
      <c r="AGS225" s="2"/>
      <c r="AGT225" s="2"/>
      <c r="AGU225" s="2"/>
      <c r="AGV225" s="2"/>
      <c r="AGW225" s="2"/>
      <c r="AGX225" s="2"/>
      <c r="AGY225" s="2"/>
      <c r="AGZ225" s="2"/>
      <c r="AHA225" s="2"/>
      <c r="AHB225" s="2"/>
      <c r="AHC225" s="2"/>
      <c r="AHD225" s="2"/>
      <c r="AHE225" s="2"/>
      <c r="AHF225" s="2"/>
      <c r="AHG225" s="2"/>
      <c r="AHH225" s="2"/>
      <c r="AHI225" s="2"/>
      <c r="AHJ225" s="2"/>
      <c r="AHK225" s="2"/>
      <c r="AHL225" s="2"/>
      <c r="AHM225" s="2"/>
      <c r="AHN225" s="2"/>
      <c r="AHO225" s="2"/>
      <c r="AHP225" s="2"/>
      <c r="AHQ225" s="2"/>
      <c r="AHR225" s="2"/>
      <c r="AHS225" s="2"/>
      <c r="AHT225" s="2"/>
      <c r="AHU225" s="2"/>
      <c r="AHV225" s="2"/>
      <c r="AHW225" s="2"/>
      <c r="AHX225" s="2"/>
      <c r="AHY225" s="2"/>
      <c r="AHZ225" s="2"/>
      <c r="AIA225" s="2"/>
      <c r="AIB225" s="2"/>
      <c r="AIC225" s="2"/>
      <c r="AID225" s="2"/>
      <c r="AIE225" s="2"/>
      <c r="AIF225" s="2"/>
      <c r="AIG225" s="2"/>
      <c r="AIH225" s="2"/>
      <c r="AII225" s="2"/>
      <c r="AIJ225" s="2"/>
      <c r="AIK225" s="2"/>
      <c r="AIL225" s="2"/>
      <c r="AIM225" s="2"/>
      <c r="AIN225" s="2"/>
      <c r="AIO225" s="2"/>
      <c r="AIP225" s="2"/>
      <c r="AIQ225" s="2"/>
      <c r="AIR225" s="2"/>
      <c r="AIS225" s="2"/>
      <c r="AIT225" s="2"/>
      <c r="AIU225" s="2"/>
      <c r="AIV225" s="2"/>
      <c r="AIW225" s="2"/>
      <c r="AIX225" s="2"/>
      <c r="AIY225" s="2"/>
      <c r="AIZ225" s="2"/>
      <c r="AJA225" s="2"/>
      <c r="AJB225" s="2"/>
      <c r="AJC225" s="2"/>
      <c r="AJD225" s="2"/>
      <c r="AJE225" s="2"/>
      <c r="AJF225" s="2"/>
      <c r="AJG225" s="2"/>
      <c r="AJH225" s="2"/>
      <c r="AJI225" s="2"/>
      <c r="AJJ225" s="2"/>
      <c r="AJK225" s="2"/>
      <c r="AJL225" s="2"/>
      <c r="AJM225" s="2"/>
      <c r="AJN225" s="2"/>
      <c r="AJO225" s="2"/>
      <c r="AJP225" s="2"/>
      <c r="AJQ225" s="2"/>
    </row>
    <row r="226" spans="1:953" s="1" customFormat="1">
      <c r="A226" s="2"/>
      <c r="B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/>
      <c r="IL226" s="2"/>
      <c r="IM226" s="2"/>
      <c r="IN226" s="2"/>
      <c r="IO226" s="2"/>
      <c r="IP226" s="2"/>
      <c r="IQ226" s="2"/>
      <c r="IR226" s="2"/>
      <c r="IS226" s="2"/>
      <c r="IT226" s="2"/>
      <c r="IU226" s="2"/>
      <c r="IV226" s="2"/>
      <c r="IW226" s="2"/>
      <c r="IX226" s="2"/>
      <c r="IY226" s="2"/>
      <c r="IZ226" s="2"/>
      <c r="JA226" s="2"/>
      <c r="JB226" s="2"/>
      <c r="JC226" s="2"/>
      <c r="JD226" s="2"/>
      <c r="JE226" s="2"/>
      <c r="JF226" s="2"/>
      <c r="JG226" s="2"/>
      <c r="JH226" s="2"/>
      <c r="JI226" s="2"/>
      <c r="JJ226" s="2"/>
      <c r="JK226" s="2"/>
      <c r="JL226" s="2"/>
      <c r="JM226" s="2"/>
      <c r="JN226" s="2"/>
      <c r="JO226" s="2"/>
      <c r="JP226" s="2"/>
      <c r="JQ226" s="2"/>
      <c r="JR226" s="2"/>
      <c r="JS226" s="2"/>
      <c r="JT226" s="2"/>
      <c r="JU226" s="2"/>
      <c r="JV226" s="2"/>
      <c r="JW226" s="2"/>
      <c r="JX226" s="2"/>
      <c r="JY226" s="2"/>
      <c r="JZ226" s="2"/>
      <c r="KA226" s="2"/>
      <c r="KB226" s="2"/>
      <c r="KC226" s="2"/>
      <c r="KD226" s="2"/>
      <c r="KE226" s="2"/>
      <c r="KF226" s="2"/>
      <c r="KG226" s="2"/>
      <c r="KH226" s="2"/>
      <c r="KI226" s="2"/>
      <c r="KJ226" s="2"/>
      <c r="KK226" s="2"/>
      <c r="KL226" s="2"/>
      <c r="KM226" s="2"/>
      <c r="KN226" s="2"/>
      <c r="KO226" s="2"/>
      <c r="KP226" s="2"/>
      <c r="KQ226" s="2"/>
      <c r="KR226" s="2"/>
      <c r="KS226" s="2"/>
      <c r="KT226" s="2"/>
      <c r="KU226" s="2"/>
      <c r="KV226" s="2"/>
      <c r="KW226" s="2"/>
      <c r="KX226" s="2"/>
      <c r="KY226" s="2"/>
      <c r="KZ226" s="2"/>
      <c r="LA226" s="2"/>
      <c r="LB226" s="2"/>
      <c r="LC226" s="2"/>
      <c r="LD226" s="2"/>
      <c r="LE226" s="2"/>
      <c r="LF226" s="2"/>
      <c r="LG226" s="2"/>
      <c r="LH226" s="2"/>
      <c r="LI226" s="2"/>
      <c r="LJ226" s="2"/>
      <c r="LK226" s="2"/>
      <c r="LL226" s="2"/>
      <c r="LM226" s="2"/>
      <c r="LN226" s="2"/>
      <c r="LO226" s="2"/>
      <c r="LP226" s="2"/>
      <c r="LQ226" s="2"/>
      <c r="LR226" s="2"/>
      <c r="LS226" s="2"/>
      <c r="LT226" s="2"/>
      <c r="LU226" s="2"/>
      <c r="LV226" s="2"/>
      <c r="LW226" s="2"/>
      <c r="LX226" s="2"/>
      <c r="LY226" s="2"/>
      <c r="LZ226" s="2"/>
      <c r="MA226" s="2"/>
      <c r="MB226" s="2"/>
      <c r="MC226" s="2"/>
      <c r="MD226" s="2"/>
      <c r="ME226" s="2"/>
      <c r="MF226" s="2"/>
      <c r="MG226" s="2"/>
      <c r="MH226" s="2"/>
      <c r="MI226" s="2"/>
      <c r="MJ226" s="2"/>
      <c r="MK226" s="2"/>
      <c r="ML226" s="2"/>
      <c r="MM226" s="2"/>
      <c r="MN226" s="2"/>
      <c r="MO226" s="2"/>
      <c r="MP226" s="2"/>
      <c r="MQ226" s="2"/>
      <c r="MR226" s="2"/>
      <c r="MS226" s="2"/>
      <c r="MT226" s="2"/>
      <c r="MU226" s="2"/>
      <c r="MV226" s="2"/>
      <c r="MW226" s="2"/>
      <c r="MX226" s="2"/>
      <c r="MY226" s="2"/>
      <c r="MZ226" s="2"/>
      <c r="NA226" s="2"/>
      <c r="NB226" s="2"/>
      <c r="NC226" s="2"/>
      <c r="ND226" s="2"/>
      <c r="NE226" s="2"/>
      <c r="NF226" s="2"/>
      <c r="NG226" s="2"/>
      <c r="NH226" s="2"/>
      <c r="NI226" s="2"/>
      <c r="NJ226" s="2"/>
      <c r="NK226" s="2"/>
      <c r="NL226" s="2"/>
      <c r="NM226" s="2"/>
      <c r="NN226" s="2"/>
      <c r="NO226" s="2"/>
      <c r="NP226" s="2"/>
      <c r="NQ226" s="2"/>
      <c r="NR226" s="2"/>
      <c r="NS226" s="2"/>
      <c r="NT226" s="2"/>
      <c r="NU226" s="2"/>
      <c r="NV226" s="2"/>
      <c r="NW226" s="2"/>
      <c r="NX226" s="2"/>
      <c r="NY226" s="2"/>
      <c r="NZ226" s="2"/>
      <c r="OA226" s="2"/>
      <c r="OB226" s="2"/>
      <c r="OC226" s="2"/>
      <c r="OD226" s="2"/>
      <c r="OE226" s="2"/>
      <c r="OF226" s="2"/>
      <c r="OG226" s="2"/>
      <c r="OH226" s="2"/>
      <c r="OI226" s="2"/>
      <c r="OJ226" s="2"/>
      <c r="OK226" s="2"/>
      <c r="OL226" s="2"/>
      <c r="OM226" s="2"/>
      <c r="ON226" s="2"/>
      <c r="OO226" s="2"/>
      <c r="OP226" s="2"/>
      <c r="OQ226" s="2"/>
      <c r="OR226" s="2"/>
      <c r="OS226" s="2"/>
      <c r="OT226" s="2"/>
      <c r="OU226" s="2"/>
      <c r="OV226" s="2"/>
      <c r="OW226" s="2"/>
      <c r="OX226" s="2"/>
      <c r="OY226" s="2"/>
      <c r="OZ226" s="2"/>
      <c r="PA226" s="2"/>
      <c r="PB226" s="2"/>
      <c r="PC226" s="2"/>
      <c r="PD226" s="2"/>
      <c r="PE226" s="2"/>
      <c r="PF226" s="2"/>
      <c r="PG226" s="2"/>
      <c r="PH226" s="2"/>
      <c r="PI226" s="2"/>
      <c r="PJ226" s="2"/>
      <c r="PK226" s="2"/>
      <c r="PL226" s="2"/>
      <c r="PM226" s="2"/>
      <c r="PN226" s="2"/>
      <c r="PO226" s="2"/>
      <c r="PP226" s="2"/>
      <c r="PQ226" s="2"/>
      <c r="PR226" s="2"/>
      <c r="PS226" s="2"/>
      <c r="PT226" s="2"/>
      <c r="PU226" s="2"/>
      <c r="PV226" s="2"/>
      <c r="PW226" s="2"/>
      <c r="PX226" s="2"/>
      <c r="PY226" s="2"/>
      <c r="PZ226" s="2"/>
      <c r="QA226" s="2"/>
      <c r="QB226" s="2"/>
      <c r="QC226" s="2"/>
      <c r="QD226" s="2"/>
      <c r="QE226" s="2"/>
      <c r="QF226" s="2"/>
      <c r="QG226" s="2"/>
      <c r="QH226" s="2"/>
      <c r="QI226" s="2"/>
      <c r="QJ226" s="2"/>
      <c r="QK226" s="2"/>
      <c r="QL226" s="2"/>
      <c r="QM226" s="2"/>
      <c r="QN226" s="2"/>
      <c r="QO226" s="2"/>
      <c r="QP226" s="2"/>
      <c r="QQ226" s="2"/>
      <c r="QR226" s="2"/>
      <c r="QS226" s="2"/>
      <c r="QT226" s="2"/>
      <c r="QU226" s="2"/>
      <c r="QV226" s="2"/>
      <c r="QW226" s="2"/>
      <c r="QX226" s="2"/>
      <c r="QY226" s="2"/>
      <c r="QZ226" s="2"/>
      <c r="RA226" s="2"/>
      <c r="RB226" s="2"/>
      <c r="RC226" s="2"/>
      <c r="RD226" s="2"/>
      <c r="RE226" s="2"/>
      <c r="RF226" s="2"/>
      <c r="RG226" s="2"/>
      <c r="RH226" s="2"/>
      <c r="RI226" s="2"/>
      <c r="RJ226" s="2"/>
      <c r="RK226" s="2"/>
      <c r="RL226" s="2"/>
      <c r="RM226" s="2"/>
      <c r="RN226" s="2"/>
      <c r="RO226" s="2"/>
      <c r="RP226" s="2"/>
      <c r="RQ226" s="2"/>
      <c r="RR226" s="2"/>
      <c r="RS226" s="2"/>
      <c r="RT226" s="2"/>
      <c r="RU226" s="2"/>
      <c r="RV226" s="2"/>
      <c r="RW226" s="2"/>
      <c r="RX226" s="2"/>
      <c r="RY226" s="2"/>
      <c r="RZ226" s="2"/>
      <c r="SA226" s="2"/>
      <c r="SB226" s="2"/>
      <c r="SC226" s="2"/>
      <c r="SD226" s="2"/>
      <c r="SE226" s="2"/>
      <c r="SF226" s="2"/>
      <c r="SG226" s="2"/>
      <c r="SH226" s="2"/>
      <c r="SI226" s="2"/>
      <c r="SJ226" s="2"/>
      <c r="SK226" s="2"/>
      <c r="SL226" s="2"/>
      <c r="SM226" s="2"/>
      <c r="SN226" s="2"/>
      <c r="SO226" s="2"/>
      <c r="SP226" s="2"/>
      <c r="SQ226" s="2"/>
      <c r="SR226" s="2"/>
      <c r="SS226" s="2"/>
      <c r="ST226" s="2"/>
      <c r="SU226" s="2"/>
      <c r="SV226" s="2"/>
      <c r="SW226" s="2"/>
      <c r="SX226" s="2"/>
      <c r="SY226" s="2"/>
      <c r="SZ226" s="2"/>
      <c r="TA226" s="2"/>
      <c r="TB226" s="2"/>
      <c r="TC226" s="2"/>
      <c r="TD226" s="2"/>
      <c r="TE226" s="2"/>
      <c r="TF226" s="2"/>
      <c r="TG226" s="2"/>
      <c r="TH226" s="2"/>
      <c r="TI226" s="2"/>
      <c r="TJ226" s="2"/>
      <c r="TK226" s="2"/>
      <c r="TL226" s="2"/>
      <c r="TM226" s="2"/>
      <c r="TN226" s="2"/>
      <c r="TO226" s="2"/>
      <c r="TP226" s="2"/>
      <c r="TQ226" s="2"/>
      <c r="TR226" s="2"/>
      <c r="TS226" s="2"/>
      <c r="TT226" s="2"/>
      <c r="TU226" s="2"/>
      <c r="TV226" s="2"/>
      <c r="TW226" s="2"/>
      <c r="TX226" s="2"/>
      <c r="TY226" s="2"/>
      <c r="TZ226" s="2"/>
      <c r="UA226" s="2"/>
      <c r="UB226" s="2"/>
      <c r="UC226" s="2"/>
      <c r="UD226" s="2"/>
      <c r="UE226" s="2"/>
      <c r="UF226" s="2"/>
      <c r="UG226" s="2"/>
      <c r="UH226" s="2"/>
      <c r="UI226" s="2"/>
      <c r="UJ226" s="2"/>
      <c r="UK226" s="2"/>
      <c r="UL226" s="2"/>
      <c r="UM226" s="2"/>
      <c r="UN226" s="2"/>
      <c r="UO226" s="2"/>
      <c r="UP226" s="2"/>
      <c r="UQ226" s="2"/>
      <c r="UR226" s="2"/>
      <c r="US226" s="2"/>
      <c r="UT226" s="2"/>
      <c r="UU226" s="2"/>
      <c r="UV226" s="2"/>
      <c r="UW226" s="2"/>
      <c r="UX226" s="2"/>
      <c r="UY226" s="2"/>
      <c r="UZ226" s="2"/>
      <c r="VA226" s="2"/>
      <c r="VB226" s="2"/>
      <c r="VC226" s="2"/>
      <c r="VD226" s="2"/>
      <c r="VE226" s="2"/>
      <c r="VF226" s="2"/>
      <c r="VG226" s="2"/>
      <c r="VH226" s="2"/>
      <c r="VI226" s="2"/>
      <c r="VJ226" s="2"/>
      <c r="VK226" s="2"/>
      <c r="VL226" s="2"/>
      <c r="VM226" s="2"/>
      <c r="VN226" s="2"/>
      <c r="VO226" s="2"/>
      <c r="VP226" s="2"/>
      <c r="VQ226" s="2"/>
      <c r="VR226" s="2"/>
      <c r="VS226" s="2"/>
      <c r="VT226" s="2"/>
      <c r="VU226" s="2"/>
      <c r="VV226" s="2"/>
      <c r="VW226" s="2"/>
      <c r="VX226" s="2"/>
      <c r="VY226" s="2"/>
      <c r="VZ226" s="2"/>
      <c r="WA226" s="2"/>
      <c r="WB226" s="2"/>
      <c r="WC226" s="2"/>
      <c r="WD226" s="2"/>
      <c r="WE226" s="2"/>
      <c r="WF226" s="2"/>
      <c r="WG226" s="2"/>
      <c r="WH226" s="2"/>
      <c r="WI226" s="2"/>
      <c r="WJ226" s="2"/>
      <c r="WK226" s="2"/>
      <c r="WL226" s="2"/>
      <c r="WM226" s="2"/>
      <c r="WN226" s="2"/>
      <c r="WO226" s="2"/>
      <c r="WP226" s="2"/>
      <c r="WQ226" s="2"/>
      <c r="WR226" s="2"/>
      <c r="WS226" s="2"/>
      <c r="WT226" s="2"/>
      <c r="WU226" s="2"/>
      <c r="WV226" s="2"/>
      <c r="WW226" s="2"/>
      <c r="WX226" s="2"/>
      <c r="WY226" s="2"/>
      <c r="WZ226" s="2"/>
      <c r="XA226" s="2"/>
      <c r="XB226" s="2"/>
      <c r="XC226" s="2"/>
      <c r="XD226" s="2"/>
      <c r="XE226" s="2"/>
      <c r="XF226" s="2"/>
      <c r="XG226" s="2"/>
      <c r="XH226" s="2"/>
      <c r="XI226" s="2"/>
      <c r="XJ226" s="2"/>
      <c r="XK226" s="2"/>
      <c r="XL226" s="2"/>
      <c r="XM226" s="2"/>
      <c r="XN226" s="2"/>
      <c r="XO226" s="2"/>
      <c r="XP226" s="2"/>
      <c r="XQ226" s="2"/>
      <c r="XR226" s="2"/>
      <c r="XS226" s="2"/>
      <c r="XT226" s="2"/>
      <c r="XU226" s="2"/>
      <c r="XV226" s="2"/>
      <c r="XW226" s="2"/>
      <c r="XX226" s="2"/>
      <c r="XY226" s="2"/>
      <c r="XZ226" s="2"/>
      <c r="YA226" s="2"/>
      <c r="YB226" s="2"/>
      <c r="YC226" s="2"/>
      <c r="YD226" s="2"/>
      <c r="YE226" s="2"/>
      <c r="YF226" s="2"/>
      <c r="YG226" s="2"/>
      <c r="YH226" s="2"/>
      <c r="YI226" s="2"/>
      <c r="YJ226" s="2"/>
      <c r="YK226" s="2"/>
      <c r="YL226" s="2"/>
      <c r="YM226" s="2"/>
      <c r="YN226" s="2"/>
      <c r="YO226" s="2"/>
      <c r="YP226" s="2"/>
      <c r="YQ226" s="2"/>
      <c r="YR226" s="2"/>
      <c r="YS226" s="2"/>
      <c r="YT226" s="2"/>
      <c r="YU226" s="2"/>
      <c r="YV226" s="2"/>
      <c r="YW226" s="2"/>
      <c r="YX226" s="2"/>
      <c r="YY226" s="2"/>
      <c r="YZ226" s="2"/>
      <c r="ZA226" s="2"/>
      <c r="ZB226" s="2"/>
      <c r="ZC226" s="2"/>
      <c r="ZD226" s="2"/>
      <c r="ZE226" s="2"/>
      <c r="ZF226" s="2"/>
      <c r="ZG226" s="2"/>
      <c r="ZH226" s="2"/>
      <c r="ZI226" s="2"/>
      <c r="ZJ226" s="2"/>
      <c r="ZK226" s="2"/>
      <c r="ZL226" s="2"/>
      <c r="ZM226" s="2"/>
      <c r="ZN226" s="2"/>
      <c r="ZO226" s="2"/>
      <c r="ZP226" s="2"/>
      <c r="ZQ226" s="2"/>
      <c r="ZR226" s="2"/>
      <c r="ZS226" s="2"/>
      <c r="ZT226" s="2"/>
      <c r="ZU226" s="2"/>
      <c r="ZV226" s="2"/>
      <c r="ZW226" s="2"/>
      <c r="ZX226" s="2"/>
      <c r="ZY226" s="2"/>
      <c r="ZZ226" s="2"/>
      <c r="AAA226" s="2"/>
      <c r="AAB226" s="2"/>
      <c r="AAC226" s="2"/>
      <c r="AAD226" s="2"/>
      <c r="AAE226" s="2"/>
      <c r="AAF226" s="2"/>
      <c r="AAG226" s="2"/>
      <c r="AAH226" s="2"/>
      <c r="AAI226" s="2"/>
      <c r="AAJ226" s="2"/>
      <c r="AAK226" s="2"/>
      <c r="AAL226" s="2"/>
      <c r="AAM226" s="2"/>
      <c r="AAN226" s="2"/>
      <c r="AAO226" s="2"/>
      <c r="AAP226" s="2"/>
      <c r="AAQ226" s="2"/>
      <c r="AAR226" s="2"/>
      <c r="AAS226" s="2"/>
      <c r="AAT226" s="2"/>
      <c r="AAU226" s="2"/>
      <c r="AAV226" s="2"/>
      <c r="AAW226" s="2"/>
      <c r="AAX226" s="2"/>
      <c r="AAY226" s="2"/>
      <c r="AAZ226" s="2"/>
      <c r="ABA226" s="2"/>
      <c r="ABB226" s="2"/>
      <c r="ABC226" s="2"/>
      <c r="ABD226" s="2"/>
      <c r="ABE226" s="2"/>
      <c r="ABF226" s="2"/>
      <c r="ABG226" s="2"/>
      <c r="ABH226" s="2"/>
      <c r="ABI226" s="2"/>
      <c r="ABJ226" s="2"/>
      <c r="ABK226" s="2"/>
      <c r="ABL226" s="2"/>
      <c r="ABM226" s="2"/>
      <c r="ABN226" s="2"/>
      <c r="ABO226" s="2"/>
      <c r="ABP226" s="2"/>
      <c r="ABQ226" s="2"/>
      <c r="ABR226" s="2"/>
      <c r="ABS226" s="2"/>
      <c r="ABT226" s="2"/>
      <c r="ABU226" s="2"/>
      <c r="ABV226" s="2"/>
      <c r="ABW226" s="2"/>
      <c r="ABX226" s="2"/>
      <c r="ABY226" s="2"/>
      <c r="ABZ226" s="2"/>
      <c r="ACA226" s="2"/>
      <c r="ACB226" s="2"/>
      <c r="ACC226" s="2"/>
      <c r="ACD226" s="2"/>
      <c r="ACE226" s="2"/>
      <c r="ACF226" s="2"/>
      <c r="ACG226" s="2"/>
      <c r="ACH226" s="2"/>
      <c r="ACI226" s="2"/>
      <c r="ACJ226" s="2"/>
      <c r="ACK226" s="2"/>
      <c r="ACL226" s="2"/>
      <c r="ACM226" s="2"/>
      <c r="ACN226" s="2"/>
      <c r="ACO226" s="2"/>
      <c r="ACP226" s="2"/>
      <c r="ACQ226" s="2"/>
      <c r="ACR226" s="2"/>
      <c r="ACS226" s="2"/>
      <c r="ACT226" s="2"/>
      <c r="ACU226" s="2"/>
      <c r="ACV226" s="2"/>
      <c r="ACW226" s="2"/>
      <c r="ACX226" s="2"/>
      <c r="ACY226" s="2"/>
      <c r="ACZ226" s="2"/>
      <c r="ADA226" s="2"/>
      <c r="ADB226" s="2"/>
      <c r="ADC226" s="2"/>
      <c r="ADD226" s="2"/>
      <c r="ADE226" s="2"/>
      <c r="ADF226" s="2"/>
      <c r="ADG226" s="2"/>
      <c r="ADH226" s="2"/>
      <c r="ADI226" s="2"/>
      <c r="ADJ226" s="2"/>
      <c r="ADK226" s="2"/>
      <c r="ADL226" s="2"/>
      <c r="ADM226" s="2"/>
      <c r="ADN226" s="2"/>
      <c r="ADO226" s="2"/>
      <c r="ADP226" s="2"/>
      <c r="ADQ226" s="2"/>
      <c r="ADR226" s="2"/>
      <c r="ADS226" s="2"/>
      <c r="ADT226" s="2"/>
      <c r="ADU226" s="2"/>
      <c r="ADV226" s="2"/>
      <c r="ADW226" s="2"/>
      <c r="ADX226" s="2"/>
      <c r="ADY226" s="2"/>
      <c r="ADZ226" s="2"/>
      <c r="AEA226" s="2"/>
      <c r="AEB226" s="2"/>
      <c r="AEC226" s="2"/>
      <c r="AED226" s="2"/>
      <c r="AEE226" s="2"/>
      <c r="AEF226" s="2"/>
      <c r="AEG226" s="2"/>
      <c r="AEH226" s="2"/>
      <c r="AEI226" s="2"/>
      <c r="AEJ226" s="2"/>
      <c r="AEK226" s="2"/>
      <c r="AEL226" s="2"/>
      <c r="AEM226" s="2"/>
      <c r="AEN226" s="2"/>
      <c r="AEO226" s="2"/>
      <c r="AEP226" s="2"/>
      <c r="AEQ226" s="2"/>
      <c r="AER226" s="2"/>
      <c r="AES226" s="2"/>
      <c r="AET226" s="2"/>
      <c r="AEU226" s="2"/>
      <c r="AEV226" s="2"/>
      <c r="AEW226" s="2"/>
      <c r="AEX226" s="2"/>
      <c r="AEY226" s="2"/>
      <c r="AEZ226" s="2"/>
      <c r="AFA226" s="2"/>
      <c r="AFB226" s="2"/>
      <c r="AFC226" s="2"/>
      <c r="AFD226" s="2"/>
      <c r="AFE226" s="2"/>
      <c r="AFF226" s="2"/>
      <c r="AFG226" s="2"/>
      <c r="AFH226" s="2"/>
      <c r="AFI226" s="2"/>
      <c r="AFJ226" s="2"/>
      <c r="AFK226" s="2"/>
      <c r="AFL226" s="2"/>
      <c r="AFM226" s="2"/>
      <c r="AFN226" s="2"/>
      <c r="AFO226" s="2"/>
      <c r="AFP226" s="2"/>
      <c r="AFQ226" s="2"/>
      <c r="AFR226" s="2"/>
      <c r="AFS226" s="2"/>
      <c r="AFT226" s="2"/>
      <c r="AFU226" s="2"/>
      <c r="AFV226" s="2"/>
      <c r="AFW226" s="2"/>
      <c r="AFX226" s="2"/>
      <c r="AFY226" s="2"/>
      <c r="AFZ226" s="2"/>
      <c r="AGA226" s="2"/>
      <c r="AGB226" s="2"/>
      <c r="AGC226" s="2"/>
      <c r="AGD226" s="2"/>
      <c r="AGE226" s="2"/>
      <c r="AGF226" s="2"/>
      <c r="AGG226" s="2"/>
      <c r="AGH226" s="2"/>
      <c r="AGI226" s="2"/>
      <c r="AGJ226" s="2"/>
      <c r="AGK226" s="2"/>
      <c r="AGL226" s="2"/>
      <c r="AGM226" s="2"/>
      <c r="AGN226" s="2"/>
      <c r="AGO226" s="2"/>
      <c r="AGP226" s="2"/>
      <c r="AGQ226" s="2"/>
      <c r="AGR226" s="2"/>
      <c r="AGS226" s="2"/>
      <c r="AGT226" s="2"/>
      <c r="AGU226" s="2"/>
      <c r="AGV226" s="2"/>
      <c r="AGW226" s="2"/>
      <c r="AGX226" s="2"/>
      <c r="AGY226" s="2"/>
      <c r="AGZ226" s="2"/>
      <c r="AHA226" s="2"/>
      <c r="AHB226" s="2"/>
      <c r="AHC226" s="2"/>
      <c r="AHD226" s="2"/>
      <c r="AHE226" s="2"/>
      <c r="AHF226" s="2"/>
      <c r="AHG226" s="2"/>
      <c r="AHH226" s="2"/>
      <c r="AHI226" s="2"/>
      <c r="AHJ226" s="2"/>
      <c r="AHK226" s="2"/>
      <c r="AHL226" s="2"/>
      <c r="AHM226" s="2"/>
      <c r="AHN226" s="2"/>
      <c r="AHO226" s="2"/>
      <c r="AHP226" s="2"/>
      <c r="AHQ226" s="2"/>
      <c r="AHR226" s="2"/>
      <c r="AHS226" s="2"/>
      <c r="AHT226" s="2"/>
      <c r="AHU226" s="2"/>
      <c r="AHV226" s="2"/>
      <c r="AHW226" s="2"/>
      <c r="AHX226" s="2"/>
      <c r="AHY226" s="2"/>
      <c r="AHZ226" s="2"/>
      <c r="AIA226" s="2"/>
      <c r="AIB226" s="2"/>
      <c r="AIC226" s="2"/>
      <c r="AID226" s="2"/>
      <c r="AIE226" s="2"/>
      <c r="AIF226" s="2"/>
      <c r="AIG226" s="2"/>
      <c r="AIH226" s="2"/>
      <c r="AII226" s="2"/>
      <c r="AIJ226" s="2"/>
      <c r="AIK226" s="2"/>
      <c r="AIL226" s="2"/>
      <c r="AIM226" s="2"/>
      <c r="AIN226" s="2"/>
      <c r="AIO226" s="2"/>
      <c r="AIP226" s="2"/>
      <c r="AIQ226" s="2"/>
      <c r="AIR226" s="2"/>
      <c r="AIS226" s="2"/>
      <c r="AIT226" s="2"/>
      <c r="AIU226" s="2"/>
      <c r="AIV226" s="2"/>
      <c r="AIW226" s="2"/>
      <c r="AIX226" s="2"/>
      <c r="AIY226" s="2"/>
      <c r="AIZ226" s="2"/>
      <c r="AJA226" s="2"/>
      <c r="AJB226" s="2"/>
      <c r="AJC226" s="2"/>
      <c r="AJD226" s="2"/>
      <c r="AJE226" s="2"/>
      <c r="AJF226" s="2"/>
      <c r="AJG226" s="2"/>
      <c r="AJH226" s="2"/>
      <c r="AJI226" s="2"/>
      <c r="AJJ226" s="2"/>
      <c r="AJK226" s="2"/>
      <c r="AJL226" s="2"/>
      <c r="AJM226" s="2"/>
      <c r="AJN226" s="2"/>
      <c r="AJO226" s="2"/>
      <c r="AJP226" s="2"/>
      <c r="AJQ226" s="2"/>
    </row>
    <row r="227" spans="1:953" s="1" customFormat="1">
      <c r="A227" s="2"/>
      <c r="B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  <c r="HQ227" s="2"/>
      <c r="HR227" s="2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  <c r="II227" s="2"/>
      <c r="IJ227" s="2"/>
      <c r="IK227" s="2"/>
      <c r="IL227" s="2"/>
      <c r="IM227" s="2"/>
      <c r="IN227" s="2"/>
      <c r="IO227" s="2"/>
      <c r="IP227" s="2"/>
      <c r="IQ227" s="2"/>
      <c r="IR227" s="2"/>
      <c r="IS227" s="2"/>
      <c r="IT227" s="2"/>
      <c r="IU227" s="2"/>
      <c r="IV227" s="2"/>
      <c r="IW227" s="2"/>
      <c r="IX227" s="2"/>
      <c r="IY227" s="2"/>
      <c r="IZ227" s="2"/>
      <c r="JA227" s="2"/>
      <c r="JB227" s="2"/>
      <c r="JC227" s="2"/>
      <c r="JD227" s="2"/>
      <c r="JE227" s="2"/>
      <c r="JF227" s="2"/>
      <c r="JG227" s="2"/>
      <c r="JH227" s="2"/>
      <c r="JI227" s="2"/>
      <c r="JJ227" s="2"/>
      <c r="JK227" s="2"/>
      <c r="JL227" s="2"/>
      <c r="JM227" s="2"/>
      <c r="JN227" s="2"/>
      <c r="JO227" s="2"/>
      <c r="JP227" s="2"/>
      <c r="JQ227" s="2"/>
      <c r="JR227" s="2"/>
      <c r="JS227" s="2"/>
      <c r="JT227" s="2"/>
      <c r="JU227" s="2"/>
      <c r="JV227" s="2"/>
      <c r="JW227" s="2"/>
      <c r="JX227" s="2"/>
      <c r="JY227" s="2"/>
      <c r="JZ227" s="2"/>
      <c r="KA227" s="2"/>
      <c r="KB227" s="2"/>
      <c r="KC227" s="2"/>
      <c r="KD227" s="2"/>
      <c r="KE227" s="2"/>
      <c r="KF227" s="2"/>
      <c r="KG227" s="2"/>
      <c r="KH227" s="2"/>
      <c r="KI227" s="2"/>
      <c r="KJ227" s="2"/>
      <c r="KK227" s="2"/>
      <c r="KL227" s="2"/>
      <c r="KM227" s="2"/>
      <c r="KN227" s="2"/>
      <c r="KO227" s="2"/>
      <c r="KP227" s="2"/>
      <c r="KQ227" s="2"/>
      <c r="KR227" s="2"/>
      <c r="KS227" s="2"/>
      <c r="KT227" s="2"/>
      <c r="KU227" s="2"/>
      <c r="KV227" s="2"/>
      <c r="KW227" s="2"/>
      <c r="KX227" s="2"/>
      <c r="KY227" s="2"/>
      <c r="KZ227" s="2"/>
      <c r="LA227" s="2"/>
      <c r="LB227" s="2"/>
      <c r="LC227" s="2"/>
      <c r="LD227" s="2"/>
      <c r="LE227" s="2"/>
      <c r="LF227" s="2"/>
      <c r="LG227" s="2"/>
      <c r="LH227" s="2"/>
      <c r="LI227" s="2"/>
      <c r="LJ227" s="2"/>
      <c r="LK227" s="2"/>
      <c r="LL227" s="2"/>
      <c r="LM227" s="2"/>
      <c r="LN227" s="2"/>
      <c r="LO227" s="2"/>
      <c r="LP227" s="2"/>
      <c r="LQ227" s="2"/>
      <c r="LR227" s="2"/>
      <c r="LS227" s="2"/>
      <c r="LT227" s="2"/>
      <c r="LU227" s="2"/>
      <c r="LV227" s="2"/>
      <c r="LW227" s="2"/>
      <c r="LX227" s="2"/>
      <c r="LY227" s="2"/>
      <c r="LZ227" s="2"/>
      <c r="MA227" s="2"/>
      <c r="MB227" s="2"/>
      <c r="MC227" s="2"/>
      <c r="MD227" s="2"/>
      <c r="ME227" s="2"/>
      <c r="MF227" s="2"/>
      <c r="MG227" s="2"/>
      <c r="MH227" s="2"/>
      <c r="MI227" s="2"/>
      <c r="MJ227" s="2"/>
      <c r="MK227" s="2"/>
      <c r="ML227" s="2"/>
      <c r="MM227" s="2"/>
      <c r="MN227" s="2"/>
      <c r="MO227" s="2"/>
      <c r="MP227" s="2"/>
      <c r="MQ227" s="2"/>
      <c r="MR227" s="2"/>
      <c r="MS227" s="2"/>
      <c r="MT227" s="2"/>
      <c r="MU227" s="2"/>
      <c r="MV227" s="2"/>
      <c r="MW227" s="2"/>
      <c r="MX227" s="2"/>
      <c r="MY227" s="2"/>
      <c r="MZ227" s="2"/>
      <c r="NA227" s="2"/>
      <c r="NB227" s="2"/>
      <c r="NC227" s="2"/>
      <c r="ND227" s="2"/>
      <c r="NE227" s="2"/>
      <c r="NF227" s="2"/>
      <c r="NG227" s="2"/>
      <c r="NH227" s="2"/>
      <c r="NI227" s="2"/>
      <c r="NJ227" s="2"/>
      <c r="NK227" s="2"/>
      <c r="NL227" s="2"/>
      <c r="NM227" s="2"/>
      <c r="NN227" s="2"/>
      <c r="NO227" s="2"/>
      <c r="NP227" s="2"/>
      <c r="NQ227" s="2"/>
      <c r="NR227" s="2"/>
      <c r="NS227" s="2"/>
      <c r="NT227" s="2"/>
      <c r="NU227" s="2"/>
      <c r="NV227" s="2"/>
      <c r="NW227" s="2"/>
      <c r="NX227" s="2"/>
      <c r="NY227" s="2"/>
      <c r="NZ227" s="2"/>
      <c r="OA227" s="2"/>
      <c r="OB227" s="2"/>
      <c r="OC227" s="2"/>
      <c r="OD227" s="2"/>
      <c r="OE227" s="2"/>
      <c r="OF227" s="2"/>
      <c r="OG227" s="2"/>
      <c r="OH227" s="2"/>
      <c r="OI227" s="2"/>
      <c r="OJ227" s="2"/>
      <c r="OK227" s="2"/>
      <c r="OL227" s="2"/>
      <c r="OM227" s="2"/>
      <c r="ON227" s="2"/>
      <c r="OO227" s="2"/>
      <c r="OP227" s="2"/>
      <c r="OQ227" s="2"/>
      <c r="OR227" s="2"/>
      <c r="OS227" s="2"/>
      <c r="OT227" s="2"/>
      <c r="OU227" s="2"/>
      <c r="OV227" s="2"/>
      <c r="OW227" s="2"/>
      <c r="OX227" s="2"/>
      <c r="OY227" s="2"/>
      <c r="OZ227" s="2"/>
      <c r="PA227" s="2"/>
      <c r="PB227" s="2"/>
      <c r="PC227" s="2"/>
      <c r="PD227" s="2"/>
      <c r="PE227" s="2"/>
      <c r="PF227" s="2"/>
      <c r="PG227" s="2"/>
      <c r="PH227" s="2"/>
      <c r="PI227" s="2"/>
      <c r="PJ227" s="2"/>
      <c r="PK227" s="2"/>
      <c r="PL227" s="2"/>
      <c r="PM227" s="2"/>
      <c r="PN227" s="2"/>
      <c r="PO227" s="2"/>
      <c r="PP227" s="2"/>
      <c r="PQ227" s="2"/>
      <c r="PR227" s="2"/>
      <c r="PS227" s="2"/>
      <c r="PT227" s="2"/>
      <c r="PU227" s="2"/>
      <c r="PV227" s="2"/>
      <c r="PW227" s="2"/>
      <c r="PX227" s="2"/>
      <c r="PY227" s="2"/>
      <c r="PZ227" s="2"/>
      <c r="QA227" s="2"/>
      <c r="QB227" s="2"/>
      <c r="QC227" s="2"/>
      <c r="QD227" s="2"/>
      <c r="QE227" s="2"/>
      <c r="QF227" s="2"/>
      <c r="QG227" s="2"/>
      <c r="QH227" s="2"/>
      <c r="QI227" s="2"/>
      <c r="QJ227" s="2"/>
      <c r="QK227" s="2"/>
      <c r="QL227" s="2"/>
      <c r="QM227" s="2"/>
      <c r="QN227" s="2"/>
      <c r="QO227" s="2"/>
      <c r="QP227" s="2"/>
      <c r="QQ227" s="2"/>
      <c r="QR227" s="2"/>
      <c r="QS227" s="2"/>
      <c r="QT227" s="2"/>
      <c r="QU227" s="2"/>
      <c r="QV227" s="2"/>
      <c r="QW227" s="2"/>
      <c r="QX227" s="2"/>
      <c r="QY227" s="2"/>
      <c r="QZ227" s="2"/>
      <c r="RA227" s="2"/>
      <c r="RB227" s="2"/>
      <c r="RC227" s="2"/>
      <c r="RD227" s="2"/>
      <c r="RE227" s="2"/>
      <c r="RF227" s="2"/>
      <c r="RG227" s="2"/>
      <c r="RH227" s="2"/>
      <c r="RI227" s="2"/>
      <c r="RJ227" s="2"/>
      <c r="RK227" s="2"/>
      <c r="RL227" s="2"/>
      <c r="RM227" s="2"/>
      <c r="RN227" s="2"/>
      <c r="RO227" s="2"/>
      <c r="RP227" s="2"/>
      <c r="RQ227" s="2"/>
      <c r="RR227" s="2"/>
      <c r="RS227" s="2"/>
      <c r="RT227" s="2"/>
      <c r="RU227" s="2"/>
      <c r="RV227" s="2"/>
      <c r="RW227" s="2"/>
      <c r="RX227" s="2"/>
      <c r="RY227" s="2"/>
      <c r="RZ227" s="2"/>
      <c r="SA227" s="2"/>
      <c r="SB227" s="2"/>
      <c r="SC227" s="2"/>
      <c r="SD227" s="2"/>
      <c r="SE227" s="2"/>
      <c r="SF227" s="2"/>
      <c r="SG227" s="2"/>
      <c r="SH227" s="2"/>
      <c r="SI227" s="2"/>
      <c r="SJ227" s="2"/>
      <c r="SK227" s="2"/>
      <c r="SL227" s="2"/>
      <c r="SM227" s="2"/>
      <c r="SN227" s="2"/>
      <c r="SO227" s="2"/>
      <c r="SP227" s="2"/>
      <c r="SQ227" s="2"/>
      <c r="SR227" s="2"/>
      <c r="SS227" s="2"/>
      <c r="ST227" s="2"/>
      <c r="SU227" s="2"/>
      <c r="SV227" s="2"/>
      <c r="SW227" s="2"/>
      <c r="SX227" s="2"/>
      <c r="SY227" s="2"/>
      <c r="SZ227" s="2"/>
      <c r="TA227" s="2"/>
      <c r="TB227" s="2"/>
      <c r="TC227" s="2"/>
      <c r="TD227" s="2"/>
      <c r="TE227" s="2"/>
      <c r="TF227" s="2"/>
      <c r="TG227" s="2"/>
      <c r="TH227" s="2"/>
      <c r="TI227" s="2"/>
      <c r="TJ227" s="2"/>
      <c r="TK227" s="2"/>
      <c r="TL227" s="2"/>
      <c r="TM227" s="2"/>
      <c r="TN227" s="2"/>
      <c r="TO227" s="2"/>
      <c r="TP227" s="2"/>
      <c r="TQ227" s="2"/>
      <c r="TR227" s="2"/>
      <c r="TS227" s="2"/>
      <c r="TT227" s="2"/>
      <c r="TU227" s="2"/>
      <c r="TV227" s="2"/>
      <c r="TW227" s="2"/>
      <c r="TX227" s="2"/>
      <c r="TY227" s="2"/>
      <c r="TZ227" s="2"/>
      <c r="UA227" s="2"/>
      <c r="UB227" s="2"/>
      <c r="UC227" s="2"/>
      <c r="UD227" s="2"/>
      <c r="UE227" s="2"/>
      <c r="UF227" s="2"/>
      <c r="UG227" s="2"/>
      <c r="UH227" s="2"/>
      <c r="UI227" s="2"/>
      <c r="UJ227" s="2"/>
      <c r="UK227" s="2"/>
      <c r="UL227" s="2"/>
      <c r="UM227" s="2"/>
      <c r="UN227" s="2"/>
      <c r="UO227" s="2"/>
      <c r="UP227" s="2"/>
      <c r="UQ227" s="2"/>
      <c r="UR227" s="2"/>
      <c r="US227" s="2"/>
      <c r="UT227" s="2"/>
      <c r="UU227" s="2"/>
      <c r="UV227" s="2"/>
      <c r="UW227" s="2"/>
      <c r="UX227" s="2"/>
      <c r="UY227" s="2"/>
      <c r="UZ227" s="2"/>
      <c r="VA227" s="2"/>
      <c r="VB227" s="2"/>
      <c r="VC227" s="2"/>
      <c r="VD227" s="2"/>
      <c r="VE227" s="2"/>
      <c r="VF227" s="2"/>
      <c r="VG227" s="2"/>
      <c r="VH227" s="2"/>
      <c r="VI227" s="2"/>
      <c r="VJ227" s="2"/>
      <c r="VK227" s="2"/>
      <c r="VL227" s="2"/>
      <c r="VM227" s="2"/>
      <c r="VN227" s="2"/>
      <c r="VO227" s="2"/>
      <c r="VP227" s="2"/>
      <c r="VQ227" s="2"/>
      <c r="VR227" s="2"/>
      <c r="VS227" s="2"/>
      <c r="VT227" s="2"/>
      <c r="VU227" s="2"/>
      <c r="VV227" s="2"/>
      <c r="VW227" s="2"/>
      <c r="VX227" s="2"/>
      <c r="VY227" s="2"/>
      <c r="VZ227" s="2"/>
      <c r="WA227" s="2"/>
      <c r="WB227" s="2"/>
      <c r="WC227" s="2"/>
      <c r="WD227" s="2"/>
      <c r="WE227" s="2"/>
      <c r="WF227" s="2"/>
      <c r="WG227" s="2"/>
      <c r="WH227" s="2"/>
      <c r="WI227" s="2"/>
      <c r="WJ227" s="2"/>
      <c r="WK227" s="2"/>
      <c r="WL227" s="2"/>
      <c r="WM227" s="2"/>
      <c r="WN227" s="2"/>
      <c r="WO227" s="2"/>
      <c r="WP227" s="2"/>
      <c r="WQ227" s="2"/>
      <c r="WR227" s="2"/>
      <c r="WS227" s="2"/>
      <c r="WT227" s="2"/>
      <c r="WU227" s="2"/>
      <c r="WV227" s="2"/>
      <c r="WW227" s="2"/>
      <c r="WX227" s="2"/>
      <c r="WY227" s="2"/>
      <c r="WZ227" s="2"/>
      <c r="XA227" s="2"/>
      <c r="XB227" s="2"/>
      <c r="XC227" s="2"/>
      <c r="XD227" s="2"/>
      <c r="XE227" s="2"/>
      <c r="XF227" s="2"/>
      <c r="XG227" s="2"/>
      <c r="XH227" s="2"/>
      <c r="XI227" s="2"/>
      <c r="XJ227" s="2"/>
      <c r="XK227" s="2"/>
      <c r="XL227" s="2"/>
      <c r="XM227" s="2"/>
      <c r="XN227" s="2"/>
      <c r="XO227" s="2"/>
      <c r="XP227" s="2"/>
      <c r="XQ227" s="2"/>
      <c r="XR227" s="2"/>
      <c r="XS227" s="2"/>
      <c r="XT227" s="2"/>
      <c r="XU227" s="2"/>
      <c r="XV227" s="2"/>
      <c r="XW227" s="2"/>
      <c r="XX227" s="2"/>
      <c r="XY227" s="2"/>
      <c r="XZ227" s="2"/>
      <c r="YA227" s="2"/>
      <c r="YB227" s="2"/>
      <c r="YC227" s="2"/>
      <c r="YD227" s="2"/>
      <c r="YE227" s="2"/>
      <c r="YF227" s="2"/>
      <c r="YG227" s="2"/>
      <c r="YH227" s="2"/>
      <c r="YI227" s="2"/>
      <c r="YJ227" s="2"/>
      <c r="YK227" s="2"/>
      <c r="YL227" s="2"/>
      <c r="YM227" s="2"/>
      <c r="YN227" s="2"/>
      <c r="YO227" s="2"/>
      <c r="YP227" s="2"/>
      <c r="YQ227" s="2"/>
      <c r="YR227" s="2"/>
      <c r="YS227" s="2"/>
      <c r="YT227" s="2"/>
      <c r="YU227" s="2"/>
      <c r="YV227" s="2"/>
      <c r="YW227" s="2"/>
      <c r="YX227" s="2"/>
      <c r="YY227" s="2"/>
      <c r="YZ227" s="2"/>
      <c r="ZA227" s="2"/>
      <c r="ZB227" s="2"/>
      <c r="ZC227" s="2"/>
      <c r="ZD227" s="2"/>
      <c r="ZE227" s="2"/>
      <c r="ZF227" s="2"/>
      <c r="ZG227" s="2"/>
      <c r="ZH227" s="2"/>
      <c r="ZI227" s="2"/>
      <c r="ZJ227" s="2"/>
      <c r="ZK227" s="2"/>
      <c r="ZL227" s="2"/>
      <c r="ZM227" s="2"/>
      <c r="ZN227" s="2"/>
      <c r="ZO227" s="2"/>
      <c r="ZP227" s="2"/>
      <c r="ZQ227" s="2"/>
      <c r="ZR227" s="2"/>
      <c r="ZS227" s="2"/>
      <c r="ZT227" s="2"/>
      <c r="ZU227" s="2"/>
      <c r="ZV227" s="2"/>
      <c r="ZW227" s="2"/>
      <c r="ZX227" s="2"/>
      <c r="ZY227" s="2"/>
      <c r="ZZ227" s="2"/>
      <c r="AAA227" s="2"/>
      <c r="AAB227" s="2"/>
      <c r="AAC227" s="2"/>
      <c r="AAD227" s="2"/>
      <c r="AAE227" s="2"/>
      <c r="AAF227" s="2"/>
      <c r="AAG227" s="2"/>
      <c r="AAH227" s="2"/>
      <c r="AAI227" s="2"/>
      <c r="AAJ227" s="2"/>
      <c r="AAK227" s="2"/>
      <c r="AAL227" s="2"/>
      <c r="AAM227" s="2"/>
      <c r="AAN227" s="2"/>
      <c r="AAO227" s="2"/>
      <c r="AAP227" s="2"/>
      <c r="AAQ227" s="2"/>
      <c r="AAR227" s="2"/>
      <c r="AAS227" s="2"/>
      <c r="AAT227" s="2"/>
      <c r="AAU227" s="2"/>
      <c r="AAV227" s="2"/>
      <c r="AAW227" s="2"/>
      <c r="AAX227" s="2"/>
      <c r="AAY227" s="2"/>
      <c r="AAZ227" s="2"/>
      <c r="ABA227" s="2"/>
      <c r="ABB227" s="2"/>
      <c r="ABC227" s="2"/>
      <c r="ABD227" s="2"/>
      <c r="ABE227" s="2"/>
      <c r="ABF227" s="2"/>
      <c r="ABG227" s="2"/>
      <c r="ABH227" s="2"/>
      <c r="ABI227" s="2"/>
      <c r="ABJ227" s="2"/>
      <c r="ABK227" s="2"/>
      <c r="ABL227" s="2"/>
      <c r="ABM227" s="2"/>
      <c r="ABN227" s="2"/>
      <c r="ABO227" s="2"/>
      <c r="ABP227" s="2"/>
      <c r="ABQ227" s="2"/>
      <c r="ABR227" s="2"/>
      <c r="ABS227" s="2"/>
      <c r="ABT227" s="2"/>
      <c r="ABU227" s="2"/>
      <c r="ABV227" s="2"/>
      <c r="ABW227" s="2"/>
      <c r="ABX227" s="2"/>
      <c r="ABY227" s="2"/>
      <c r="ABZ227" s="2"/>
      <c r="ACA227" s="2"/>
      <c r="ACB227" s="2"/>
      <c r="ACC227" s="2"/>
      <c r="ACD227" s="2"/>
      <c r="ACE227" s="2"/>
      <c r="ACF227" s="2"/>
      <c r="ACG227" s="2"/>
      <c r="ACH227" s="2"/>
      <c r="ACI227" s="2"/>
      <c r="ACJ227" s="2"/>
      <c r="ACK227" s="2"/>
      <c r="ACL227" s="2"/>
      <c r="ACM227" s="2"/>
      <c r="ACN227" s="2"/>
      <c r="ACO227" s="2"/>
      <c r="ACP227" s="2"/>
      <c r="ACQ227" s="2"/>
      <c r="ACR227" s="2"/>
      <c r="ACS227" s="2"/>
      <c r="ACT227" s="2"/>
      <c r="ACU227" s="2"/>
      <c r="ACV227" s="2"/>
      <c r="ACW227" s="2"/>
      <c r="ACX227" s="2"/>
      <c r="ACY227" s="2"/>
      <c r="ACZ227" s="2"/>
      <c r="ADA227" s="2"/>
      <c r="ADB227" s="2"/>
      <c r="ADC227" s="2"/>
      <c r="ADD227" s="2"/>
      <c r="ADE227" s="2"/>
      <c r="ADF227" s="2"/>
      <c r="ADG227" s="2"/>
      <c r="ADH227" s="2"/>
      <c r="ADI227" s="2"/>
      <c r="ADJ227" s="2"/>
      <c r="ADK227" s="2"/>
      <c r="ADL227" s="2"/>
      <c r="ADM227" s="2"/>
      <c r="ADN227" s="2"/>
      <c r="ADO227" s="2"/>
      <c r="ADP227" s="2"/>
      <c r="ADQ227" s="2"/>
      <c r="ADR227" s="2"/>
      <c r="ADS227" s="2"/>
      <c r="ADT227" s="2"/>
      <c r="ADU227" s="2"/>
      <c r="ADV227" s="2"/>
      <c r="ADW227" s="2"/>
      <c r="ADX227" s="2"/>
      <c r="ADY227" s="2"/>
      <c r="ADZ227" s="2"/>
      <c r="AEA227" s="2"/>
      <c r="AEB227" s="2"/>
      <c r="AEC227" s="2"/>
      <c r="AED227" s="2"/>
      <c r="AEE227" s="2"/>
      <c r="AEF227" s="2"/>
      <c r="AEG227" s="2"/>
      <c r="AEH227" s="2"/>
      <c r="AEI227" s="2"/>
      <c r="AEJ227" s="2"/>
      <c r="AEK227" s="2"/>
      <c r="AEL227" s="2"/>
      <c r="AEM227" s="2"/>
      <c r="AEN227" s="2"/>
      <c r="AEO227" s="2"/>
      <c r="AEP227" s="2"/>
      <c r="AEQ227" s="2"/>
      <c r="AER227" s="2"/>
      <c r="AES227" s="2"/>
      <c r="AET227" s="2"/>
      <c r="AEU227" s="2"/>
      <c r="AEV227" s="2"/>
      <c r="AEW227" s="2"/>
      <c r="AEX227" s="2"/>
      <c r="AEY227" s="2"/>
      <c r="AEZ227" s="2"/>
      <c r="AFA227" s="2"/>
      <c r="AFB227" s="2"/>
      <c r="AFC227" s="2"/>
      <c r="AFD227" s="2"/>
      <c r="AFE227" s="2"/>
      <c r="AFF227" s="2"/>
      <c r="AFG227" s="2"/>
      <c r="AFH227" s="2"/>
      <c r="AFI227" s="2"/>
      <c r="AFJ227" s="2"/>
      <c r="AFK227" s="2"/>
      <c r="AFL227" s="2"/>
      <c r="AFM227" s="2"/>
      <c r="AFN227" s="2"/>
      <c r="AFO227" s="2"/>
      <c r="AFP227" s="2"/>
      <c r="AFQ227" s="2"/>
      <c r="AFR227" s="2"/>
      <c r="AFS227" s="2"/>
      <c r="AFT227" s="2"/>
      <c r="AFU227" s="2"/>
      <c r="AFV227" s="2"/>
      <c r="AFW227" s="2"/>
      <c r="AFX227" s="2"/>
      <c r="AFY227" s="2"/>
      <c r="AFZ227" s="2"/>
      <c r="AGA227" s="2"/>
      <c r="AGB227" s="2"/>
      <c r="AGC227" s="2"/>
      <c r="AGD227" s="2"/>
      <c r="AGE227" s="2"/>
      <c r="AGF227" s="2"/>
      <c r="AGG227" s="2"/>
      <c r="AGH227" s="2"/>
      <c r="AGI227" s="2"/>
      <c r="AGJ227" s="2"/>
      <c r="AGK227" s="2"/>
      <c r="AGL227" s="2"/>
      <c r="AGM227" s="2"/>
      <c r="AGN227" s="2"/>
      <c r="AGO227" s="2"/>
      <c r="AGP227" s="2"/>
      <c r="AGQ227" s="2"/>
      <c r="AGR227" s="2"/>
      <c r="AGS227" s="2"/>
      <c r="AGT227" s="2"/>
      <c r="AGU227" s="2"/>
      <c r="AGV227" s="2"/>
      <c r="AGW227" s="2"/>
      <c r="AGX227" s="2"/>
      <c r="AGY227" s="2"/>
      <c r="AGZ227" s="2"/>
      <c r="AHA227" s="2"/>
      <c r="AHB227" s="2"/>
      <c r="AHC227" s="2"/>
      <c r="AHD227" s="2"/>
      <c r="AHE227" s="2"/>
      <c r="AHF227" s="2"/>
      <c r="AHG227" s="2"/>
      <c r="AHH227" s="2"/>
      <c r="AHI227" s="2"/>
      <c r="AHJ227" s="2"/>
      <c r="AHK227" s="2"/>
      <c r="AHL227" s="2"/>
      <c r="AHM227" s="2"/>
      <c r="AHN227" s="2"/>
      <c r="AHO227" s="2"/>
      <c r="AHP227" s="2"/>
      <c r="AHQ227" s="2"/>
      <c r="AHR227" s="2"/>
      <c r="AHS227" s="2"/>
      <c r="AHT227" s="2"/>
      <c r="AHU227" s="2"/>
      <c r="AHV227" s="2"/>
      <c r="AHW227" s="2"/>
      <c r="AHX227" s="2"/>
      <c r="AHY227" s="2"/>
      <c r="AHZ227" s="2"/>
      <c r="AIA227" s="2"/>
      <c r="AIB227" s="2"/>
      <c r="AIC227" s="2"/>
      <c r="AID227" s="2"/>
      <c r="AIE227" s="2"/>
      <c r="AIF227" s="2"/>
      <c r="AIG227" s="2"/>
      <c r="AIH227" s="2"/>
      <c r="AII227" s="2"/>
      <c r="AIJ227" s="2"/>
      <c r="AIK227" s="2"/>
      <c r="AIL227" s="2"/>
      <c r="AIM227" s="2"/>
      <c r="AIN227" s="2"/>
      <c r="AIO227" s="2"/>
      <c r="AIP227" s="2"/>
      <c r="AIQ227" s="2"/>
      <c r="AIR227" s="2"/>
      <c r="AIS227" s="2"/>
      <c r="AIT227" s="2"/>
      <c r="AIU227" s="2"/>
      <c r="AIV227" s="2"/>
      <c r="AIW227" s="2"/>
      <c r="AIX227" s="2"/>
      <c r="AIY227" s="2"/>
      <c r="AIZ227" s="2"/>
      <c r="AJA227" s="2"/>
      <c r="AJB227" s="2"/>
      <c r="AJC227" s="2"/>
      <c r="AJD227" s="2"/>
      <c r="AJE227" s="2"/>
      <c r="AJF227" s="2"/>
      <c r="AJG227" s="2"/>
      <c r="AJH227" s="2"/>
      <c r="AJI227" s="2"/>
      <c r="AJJ227" s="2"/>
      <c r="AJK227" s="2"/>
      <c r="AJL227" s="2"/>
      <c r="AJM227" s="2"/>
      <c r="AJN227" s="2"/>
      <c r="AJO227" s="2"/>
      <c r="AJP227" s="2"/>
      <c r="AJQ227" s="2"/>
    </row>
    <row r="228" spans="1:953" s="1" customFormat="1">
      <c r="A228" s="2"/>
      <c r="B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/>
      <c r="IL228" s="2"/>
      <c r="IM228" s="2"/>
      <c r="IN228" s="2"/>
      <c r="IO228" s="2"/>
      <c r="IP228" s="2"/>
      <c r="IQ228" s="2"/>
      <c r="IR228" s="2"/>
      <c r="IS228" s="2"/>
      <c r="IT228" s="2"/>
      <c r="IU228" s="2"/>
      <c r="IV228" s="2"/>
      <c r="IW228" s="2"/>
      <c r="IX228" s="2"/>
      <c r="IY228" s="2"/>
      <c r="IZ228" s="2"/>
      <c r="JA228" s="2"/>
      <c r="JB228" s="2"/>
      <c r="JC228" s="2"/>
      <c r="JD228" s="2"/>
      <c r="JE228" s="2"/>
      <c r="JF228" s="2"/>
      <c r="JG228" s="2"/>
      <c r="JH228" s="2"/>
      <c r="JI228" s="2"/>
      <c r="JJ228" s="2"/>
      <c r="JK228" s="2"/>
      <c r="JL228" s="2"/>
      <c r="JM228" s="2"/>
      <c r="JN228" s="2"/>
      <c r="JO228" s="2"/>
      <c r="JP228" s="2"/>
      <c r="JQ228" s="2"/>
      <c r="JR228" s="2"/>
      <c r="JS228" s="2"/>
      <c r="JT228" s="2"/>
      <c r="JU228" s="2"/>
      <c r="JV228" s="2"/>
      <c r="JW228" s="2"/>
      <c r="JX228" s="2"/>
      <c r="JY228" s="2"/>
      <c r="JZ228" s="2"/>
      <c r="KA228" s="2"/>
      <c r="KB228" s="2"/>
      <c r="KC228" s="2"/>
      <c r="KD228" s="2"/>
      <c r="KE228" s="2"/>
      <c r="KF228" s="2"/>
      <c r="KG228" s="2"/>
      <c r="KH228" s="2"/>
      <c r="KI228" s="2"/>
      <c r="KJ228" s="2"/>
      <c r="KK228" s="2"/>
      <c r="KL228" s="2"/>
      <c r="KM228" s="2"/>
      <c r="KN228" s="2"/>
      <c r="KO228" s="2"/>
      <c r="KP228" s="2"/>
      <c r="KQ228" s="2"/>
      <c r="KR228" s="2"/>
      <c r="KS228" s="2"/>
      <c r="KT228" s="2"/>
      <c r="KU228" s="2"/>
      <c r="KV228" s="2"/>
      <c r="KW228" s="2"/>
      <c r="KX228" s="2"/>
      <c r="KY228" s="2"/>
      <c r="KZ228" s="2"/>
      <c r="LA228" s="2"/>
      <c r="LB228" s="2"/>
      <c r="LC228" s="2"/>
      <c r="LD228" s="2"/>
      <c r="LE228" s="2"/>
      <c r="LF228" s="2"/>
      <c r="LG228" s="2"/>
      <c r="LH228" s="2"/>
      <c r="LI228" s="2"/>
      <c r="LJ228" s="2"/>
      <c r="LK228" s="2"/>
      <c r="LL228" s="2"/>
      <c r="LM228" s="2"/>
      <c r="LN228" s="2"/>
      <c r="LO228" s="2"/>
      <c r="LP228" s="2"/>
      <c r="LQ228" s="2"/>
      <c r="LR228" s="2"/>
      <c r="LS228" s="2"/>
      <c r="LT228" s="2"/>
      <c r="LU228" s="2"/>
      <c r="LV228" s="2"/>
      <c r="LW228" s="2"/>
      <c r="LX228" s="2"/>
      <c r="LY228" s="2"/>
      <c r="LZ228" s="2"/>
      <c r="MA228" s="2"/>
      <c r="MB228" s="2"/>
      <c r="MC228" s="2"/>
      <c r="MD228" s="2"/>
      <c r="ME228" s="2"/>
      <c r="MF228" s="2"/>
      <c r="MG228" s="2"/>
      <c r="MH228" s="2"/>
      <c r="MI228" s="2"/>
      <c r="MJ228" s="2"/>
      <c r="MK228" s="2"/>
      <c r="ML228" s="2"/>
      <c r="MM228" s="2"/>
      <c r="MN228" s="2"/>
      <c r="MO228" s="2"/>
      <c r="MP228" s="2"/>
      <c r="MQ228" s="2"/>
      <c r="MR228" s="2"/>
      <c r="MS228" s="2"/>
      <c r="MT228" s="2"/>
      <c r="MU228" s="2"/>
      <c r="MV228" s="2"/>
      <c r="MW228" s="2"/>
      <c r="MX228" s="2"/>
      <c r="MY228" s="2"/>
      <c r="MZ228" s="2"/>
      <c r="NA228" s="2"/>
      <c r="NB228" s="2"/>
      <c r="NC228" s="2"/>
      <c r="ND228" s="2"/>
      <c r="NE228" s="2"/>
      <c r="NF228" s="2"/>
      <c r="NG228" s="2"/>
      <c r="NH228" s="2"/>
      <c r="NI228" s="2"/>
      <c r="NJ228" s="2"/>
      <c r="NK228" s="2"/>
      <c r="NL228" s="2"/>
      <c r="NM228" s="2"/>
      <c r="NN228" s="2"/>
      <c r="NO228" s="2"/>
      <c r="NP228" s="2"/>
      <c r="NQ228" s="2"/>
      <c r="NR228" s="2"/>
      <c r="NS228" s="2"/>
      <c r="NT228" s="2"/>
      <c r="NU228" s="2"/>
      <c r="NV228" s="2"/>
      <c r="NW228" s="2"/>
      <c r="NX228" s="2"/>
      <c r="NY228" s="2"/>
      <c r="NZ228" s="2"/>
      <c r="OA228" s="2"/>
      <c r="OB228" s="2"/>
      <c r="OC228" s="2"/>
      <c r="OD228" s="2"/>
      <c r="OE228" s="2"/>
      <c r="OF228" s="2"/>
      <c r="OG228" s="2"/>
      <c r="OH228" s="2"/>
      <c r="OI228" s="2"/>
      <c r="OJ228" s="2"/>
      <c r="OK228" s="2"/>
      <c r="OL228" s="2"/>
      <c r="OM228" s="2"/>
      <c r="ON228" s="2"/>
      <c r="OO228" s="2"/>
      <c r="OP228" s="2"/>
      <c r="OQ228" s="2"/>
      <c r="OR228" s="2"/>
      <c r="OS228" s="2"/>
      <c r="OT228" s="2"/>
      <c r="OU228" s="2"/>
      <c r="OV228" s="2"/>
      <c r="OW228" s="2"/>
      <c r="OX228" s="2"/>
      <c r="OY228" s="2"/>
      <c r="OZ228" s="2"/>
      <c r="PA228" s="2"/>
      <c r="PB228" s="2"/>
      <c r="PC228" s="2"/>
      <c r="PD228" s="2"/>
      <c r="PE228" s="2"/>
      <c r="PF228" s="2"/>
      <c r="PG228" s="2"/>
      <c r="PH228" s="2"/>
      <c r="PI228" s="2"/>
      <c r="PJ228" s="2"/>
      <c r="PK228" s="2"/>
      <c r="PL228" s="2"/>
      <c r="PM228" s="2"/>
      <c r="PN228" s="2"/>
      <c r="PO228" s="2"/>
      <c r="PP228" s="2"/>
      <c r="PQ228" s="2"/>
      <c r="PR228" s="2"/>
      <c r="PS228" s="2"/>
      <c r="PT228" s="2"/>
      <c r="PU228" s="2"/>
      <c r="PV228" s="2"/>
      <c r="PW228" s="2"/>
      <c r="PX228" s="2"/>
      <c r="PY228" s="2"/>
      <c r="PZ228" s="2"/>
      <c r="QA228" s="2"/>
      <c r="QB228" s="2"/>
      <c r="QC228" s="2"/>
      <c r="QD228" s="2"/>
      <c r="QE228" s="2"/>
      <c r="QF228" s="2"/>
      <c r="QG228" s="2"/>
      <c r="QH228" s="2"/>
      <c r="QI228" s="2"/>
      <c r="QJ228" s="2"/>
      <c r="QK228" s="2"/>
      <c r="QL228" s="2"/>
      <c r="QM228" s="2"/>
      <c r="QN228" s="2"/>
      <c r="QO228" s="2"/>
      <c r="QP228" s="2"/>
      <c r="QQ228" s="2"/>
      <c r="QR228" s="2"/>
      <c r="QS228" s="2"/>
      <c r="QT228" s="2"/>
      <c r="QU228" s="2"/>
      <c r="QV228" s="2"/>
      <c r="QW228" s="2"/>
      <c r="QX228" s="2"/>
      <c r="QY228" s="2"/>
      <c r="QZ228" s="2"/>
      <c r="RA228" s="2"/>
      <c r="RB228" s="2"/>
      <c r="RC228" s="2"/>
      <c r="RD228" s="2"/>
      <c r="RE228" s="2"/>
      <c r="RF228" s="2"/>
      <c r="RG228" s="2"/>
      <c r="RH228" s="2"/>
      <c r="RI228" s="2"/>
      <c r="RJ228" s="2"/>
      <c r="RK228" s="2"/>
      <c r="RL228" s="2"/>
      <c r="RM228" s="2"/>
      <c r="RN228" s="2"/>
      <c r="RO228" s="2"/>
      <c r="RP228" s="2"/>
      <c r="RQ228" s="2"/>
      <c r="RR228" s="2"/>
      <c r="RS228" s="2"/>
      <c r="RT228" s="2"/>
      <c r="RU228" s="2"/>
      <c r="RV228" s="2"/>
      <c r="RW228" s="2"/>
      <c r="RX228" s="2"/>
      <c r="RY228" s="2"/>
      <c r="RZ228" s="2"/>
      <c r="SA228" s="2"/>
      <c r="SB228" s="2"/>
      <c r="SC228" s="2"/>
      <c r="SD228" s="2"/>
      <c r="SE228" s="2"/>
      <c r="SF228" s="2"/>
      <c r="SG228" s="2"/>
      <c r="SH228" s="2"/>
      <c r="SI228" s="2"/>
      <c r="SJ228" s="2"/>
      <c r="SK228" s="2"/>
      <c r="SL228" s="2"/>
      <c r="SM228" s="2"/>
      <c r="SN228" s="2"/>
      <c r="SO228" s="2"/>
      <c r="SP228" s="2"/>
      <c r="SQ228" s="2"/>
      <c r="SR228" s="2"/>
      <c r="SS228" s="2"/>
      <c r="ST228" s="2"/>
      <c r="SU228" s="2"/>
      <c r="SV228" s="2"/>
      <c r="SW228" s="2"/>
      <c r="SX228" s="2"/>
      <c r="SY228" s="2"/>
      <c r="SZ228" s="2"/>
      <c r="TA228" s="2"/>
      <c r="TB228" s="2"/>
      <c r="TC228" s="2"/>
      <c r="TD228" s="2"/>
      <c r="TE228" s="2"/>
      <c r="TF228" s="2"/>
      <c r="TG228" s="2"/>
      <c r="TH228" s="2"/>
      <c r="TI228" s="2"/>
      <c r="TJ228" s="2"/>
      <c r="TK228" s="2"/>
      <c r="TL228" s="2"/>
      <c r="TM228" s="2"/>
      <c r="TN228" s="2"/>
      <c r="TO228" s="2"/>
      <c r="TP228" s="2"/>
      <c r="TQ228" s="2"/>
      <c r="TR228" s="2"/>
      <c r="TS228" s="2"/>
      <c r="TT228" s="2"/>
      <c r="TU228" s="2"/>
      <c r="TV228" s="2"/>
      <c r="TW228" s="2"/>
      <c r="TX228" s="2"/>
      <c r="TY228" s="2"/>
      <c r="TZ228" s="2"/>
      <c r="UA228" s="2"/>
      <c r="UB228" s="2"/>
      <c r="UC228" s="2"/>
      <c r="UD228" s="2"/>
      <c r="UE228" s="2"/>
      <c r="UF228" s="2"/>
      <c r="UG228" s="2"/>
      <c r="UH228" s="2"/>
      <c r="UI228" s="2"/>
      <c r="UJ228" s="2"/>
      <c r="UK228" s="2"/>
      <c r="UL228" s="2"/>
      <c r="UM228" s="2"/>
      <c r="UN228" s="2"/>
      <c r="UO228" s="2"/>
      <c r="UP228" s="2"/>
      <c r="UQ228" s="2"/>
      <c r="UR228" s="2"/>
      <c r="US228" s="2"/>
      <c r="UT228" s="2"/>
      <c r="UU228" s="2"/>
      <c r="UV228" s="2"/>
      <c r="UW228" s="2"/>
      <c r="UX228" s="2"/>
      <c r="UY228" s="2"/>
      <c r="UZ228" s="2"/>
      <c r="VA228" s="2"/>
      <c r="VB228" s="2"/>
      <c r="VC228" s="2"/>
      <c r="VD228" s="2"/>
      <c r="VE228" s="2"/>
      <c r="VF228" s="2"/>
      <c r="VG228" s="2"/>
      <c r="VH228" s="2"/>
      <c r="VI228" s="2"/>
      <c r="VJ228" s="2"/>
      <c r="VK228" s="2"/>
      <c r="VL228" s="2"/>
      <c r="VM228" s="2"/>
      <c r="VN228" s="2"/>
      <c r="VO228" s="2"/>
      <c r="VP228" s="2"/>
      <c r="VQ228" s="2"/>
      <c r="VR228" s="2"/>
      <c r="VS228" s="2"/>
      <c r="VT228" s="2"/>
      <c r="VU228" s="2"/>
      <c r="VV228" s="2"/>
      <c r="VW228" s="2"/>
      <c r="VX228" s="2"/>
      <c r="VY228" s="2"/>
      <c r="VZ228" s="2"/>
      <c r="WA228" s="2"/>
      <c r="WB228" s="2"/>
      <c r="WC228" s="2"/>
      <c r="WD228" s="2"/>
      <c r="WE228" s="2"/>
      <c r="WF228" s="2"/>
      <c r="WG228" s="2"/>
      <c r="WH228" s="2"/>
      <c r="WI228" s="2"/>
      <c r="WJ228" s="2"/>
      <c r="WK228" s="2"/>
      <c r="WL228" s="2"/>
      <c r="WM228" s="2"/>
      <c r="WN228" s="2"/>
      <c r="WO228" s="2"/>
      <c r="WP228" s="2"/>
      <c r="WQ228" s="2"/>
      <c r="WR228" s="2"/>
      <c r="WS228" s="2"/>
      <c r="WT228" s="2"/>
      <c r="WU228" s="2"/>
      <c r="WV228" s="2"/>
      <c r="WW228" s="2"/>
      <c r="WX228" s="2"/>
      <c r="WY228" s="2"/>
      <c r="WZ228" s="2"/>
      <c r="XA228" s="2"/>
      <c r="XB228" s="2"/>
      <c r="XC228" s="2"/>
      <c r="XD228" s="2"/>
      <c r="XE228" s="2"/>
      <c r="XF228" s="2"/>
      <c r="XG228" s="2"/>
      <c r="XH228" s="2"/>
      <c r="XI228" s="2"/>
      <c r="XJ228" s="2"/>
      <c r="XK228" s="2"/>
      <c r="XL228" s="2"/>
      <c r="XM228" s="2"/>
      <c r="XN228" s="2"/>
      <c r="XO228" s="2"/>
      <c r="XP228" s="2"/>
      <c r="XQ228" s="2"/>
      <c r="XR228" s="2"/>
      <c r="XS228" s="2"/>
      <c r="XT228" s="2"/>
      <c r="XU228" s="2"/>
      <c r="XV228" s="2"/>
      <c r="XW228" s="2"/>
      <c r="XX228" s="2"/>
      <c r="XY228" s="2"/>
      <c r="XZ228" s="2"/>
      <c r="YA228" s="2"/>
      <c r="YB228" s="2"/>
      <c r="YC228" s="2"/>
      <c r="YD228" s="2"/>
      <c r="YE228" s="2"/>
      <c r="YF228" s="2"/>
      <c r="YG228" s="2"/>
      <c r="YH228" s="2"/>
      <c r="YI228" s="2"/>
      <c r="YJ228" s="2"/>
      <c r="YK228" s="2"/>
      <c r="YL228" s="2"/>
      <c r="YM228" s="2"/>
      <c r="YN228" s="2"/>
      <c r="YO228" s="2"/>
      <c r="YP228" s="2"/>
      <c r="YQ228" s="2"/>
      <c r="YR228" s="2"/>
      <c r="YS228" s="2"/>
      <c r="YT228" s="2"/>
      <c r="YU228" s="2"/>
      <c r="YV228" s="2"/>
      <c r="YW228" s="2"/>
      <c r="YX228" s="2"/>
      <c r="YY228" s="2"/>
      <c r="YZ228" s="2"/>
      <c r="ZA228" s="2"/>
      <c r="ZB228" s="2"/>
      <c r="ZC228" s="2"/>
      <c r="ZD228" s="2"/>
      <c r="ZE228" s="2"/>
      <c r="ZF228" s="2"/>
      <c r="ZG228" s="2"/>
      <c r="ZH228" s="2"/>
      <c r="ZI228" s="2"/>
      <c r="ZJ228" s="2"/>
      <c r="ZK228" s="2"/>
      <c r="ZL228" s="2"/>
      <c r="ZM228" s="2"/>
      <c r="ZN228" s="2"/>
      <c r="ZO228" s="2"/>
      <c r="ZP228" s="2"/>
      <c r="ZQ228" s="2"/>
      <c r="ZR228" s="2"/>
      <c r="ZS228" s="2"/>
      <c r="ZT228" s="2"/>
      <c r="ZU228" s="2"/>
      <c r="ZV228" s="2"/>
      <c r="ZW228" s="2"/>
      <c r="ZX228" s="2"/>
      <c r="ZY228" s="2"/>
      <c r="ZZ228" s="2"/>
      <c r="AAA228" s="2"/>
      <c r="AAB228" s="2"/>
      <c r="AAC228" s="2"/>
      <c r="AAD228" s="2"/>
      <c r="AAE228" s="2"/>
      <c r="AAF228" s="2"/>
      <c r="AAG228" s="2"/>
      <c r="AAH228" s="2"/>
      <c r="AAI228" s="2"/>
      <c r="AAJ228" s="2"/>
      <c r="AAK228" s="2"/>
      <c r="AAL228" s="2"/>
      <c r="AAM228" s="2"/>
      <c r="AAN228" s="2"/>
      <c r="AAO228" s="2"/>
      <c r="AAP228" s="2"/>
      <c r="AAQ228" s="2"/>
      <c r="AAR228" s="2"/>
      <c r="AAS228" s="2"/>
      <c r="AAT228" s="2"/>
      <c r="AAU228" s="2"/>
      <c r="AAV228" s="2"/>
      <c r="AAW228" s="2"/>
      <c r="AAX228" s="2"/>
      <c r="AAY228" s="2"/>
      <c r="AAZ228" s="2"/>
      <c r="ABA228" s="2"/>
      <c r="ABB228" s="2"/>
      <c r="ABC228" s="2"/>
      <c r="ABD228" s="2"/>
      <c r="ABE228" s="2"/>
      <c r="ABF228" s="2"/>
      <c r="ABG228" s="2"/>
      <c r="ABH228" s="2"/>
      <c r="ABI228" s="2"/>
      <c r="ABJ228" s="2"/>
      <c r="ABK228" s="2"/>
      <c r="ABL228" s="2"/>
      <c r="ABM228" s="2"/>
      <c r="ABN228" s="2"/>
      <c r="ABO228" s="2"/>
      <c r="ABP228" s="2"/>
      <c r="ABQ228" s="2"/>
      <c r="ABR228" s="2"/>
      <c r="ABS228" s="2"/>
      <c r="ABT228" s="2"/>
      <c r="ABU228" s="2"/>
      <c r="ABV228" s="2"/>
      <c r="ABW228" s="2"/>
      <c r="ABX228" s="2"/>
      <c r="ABY228" s="2"/>
      <c r="ABZ228" s="2"/>
      <c r="ACA228" s="2"/>
      <c r="ACB228" s="2"/>
      <c r="ACC228" s="2"/>
      <c r="ACD228" s="2"/>
      <c r="ACE228" s="2"/>
      <c r="ACF228" s="2"/>
      <c r="ACG228" s="2"/>
      <c r="ACH228" s="2"/>
      <c r="ACI228" s="2"/>
      <c r="ACJ228" s="2"/>
      <c r="ACK228" s="2"/>
      <c r="ACL228" s="2"/>
      <c r="ACM228" s="2"/>
      <c r="ACN228" s="2"/>
      <c r="ACO228" s="2"/>
      <c r="ACP228" s="2"/>
      <c r="ACQ228" s="2"/>
      <c r="ACR228" s="2"/>
      <c r="ACS228" s="2"/>
      <c r="ACT228" s="2"/>
      <c r="ACU228" s="2"/>
      <c r="ACV228" s="2"/>
      <c r="ACW228" s="2"/>
      <c r="ACX228" s="2"/>
      <c r="ACY228" s="2"/>
      <c r="ACZ228" s="2"/>
      <c r="ADA228" s="2"/>
      <c r="ADB228" s="2"/>
      <c r="ADC228" s="2"/>
      <c r="ADD228" s="2"/>
      <c r="ADE228" s="2"/>
      <c r="ADF228" s="2"/>
      <c r="ADG228" s="2"/>
      <c r="ADH228" s="2"/>
      <c r="ADI228" s="2"/>
      <c r="ADJ228" s="2"/>
      <c r="ADK228" s="2"/>
      <c r="ADL228" s="2"/>
      <c r="ADM228" s="2"/>
      <c r="ADN228" s="2"/>
      <c r="ADO228" s="2"/>
      <c r="ADP228" s="2"/>
      <c r="ADQ228" s="2"/>
      <c r="ADR228" s="2"/>
      <c r="ADS228" s="2"/>
      <c r="ADT228" s="2"/>
      <c r="ADU228" s="2"/>
      <c r="ADV228" s="2"/>
      <c r="ADW228" s="2"/>
      <c r="ADX228" s="2"/>
      <c r="ADY228" s="2"/>
      <c r="ADZ228" s="2"/>
      <c r="AEA228" s="2"/>
      <c r="AEB228" s="2"/>
      <c r="AEC228" s="2"/>
      <c r="AED228" s="2"/>
      <c r="AEE228" s="2"/>
      <c r="AEF228" s="2"/>
      <c r="AEG228" s="2"/>
      <c r="AEH228" s="2"/>
      <c r="AEI228" s="2"/>
      <c r="AEJ228" s="2"/>
      <c r="AEK228" s="2"/>
      <c r="AEL228" s="2"/>
      <c r="AEM228" s="2"/>
      <c r="AEN228" s="2"/>
      <c r="AEO228" s="2"/>
      <c r="AEP228" s="2"/>
      <c r="AEQ228" s="2"/>
      <c r="AER228" s="2"/>
      <c r="AES228" s="2"/>
      <c r="AET228" s="2"/>
      <c r="AEU228" s="2"/>
      <c r="AEV228" s="2"/>
      <c r="AEW228" s="2"/>
      <c r="AEX228" s="2"/>
      <c r="AEY228" s="2"/>
      <c r="AEZ228" s="2"/>
      <c r="AFA228" s="2"/>
      <c r="AFB228" s="2"/>
      <c r="AFC228" s="2"/>
      <c r="AFD228" s="2"/>
      <c r="AFE228" s="2"/>
      <c r="AFF228" s="2"/>
      <c r="AFG228" s="2"/>
      <c r="AFH228" s="2"/>
      <c r="AFI228" s="2"/>
      <c r="AFJ228" s="2"/>
      <c r="AFK228" s="2"/>
      <c r="AFL228" s="2"/>
      <c r="AFM228" s="2"/>
      <c r="AFN228" s="2"/>
      <c r="AFO228" s="2"/>
      <c r="AFP228" s="2"/>
      <c r="AFQ228" s="2"/>
      <c r="AFR228" s="2"/>
      <c r="AFS228" s="2"/>
      <c r="AFT228" s="2"/>
      <c r="AFU228" s="2"/>
      <c r="AFV228" s="2"/>
      <c r="AFW228" s="2"/>
      <c r="AFX228" s="2"/>
      <c r="AFY228" s="2"/>
      <c r="AFZ228" s="2"/>
      <c r="AGA228" s="2"/>
      <c r="AGB228" s="2"/>
      <c r="AGC228" s="2"/>
      <c r="AGD228" s="2"/>
      <c r="AGE228" s="2"/>
      <c r="AGF228" s="2"/>
      <c r="AGG228" s="2"/>
      <c r="AGH228" s="2"/>
      <c r="AGI228" s="2"/>
      <c r="AGJ228" s="2"/>
      <c r="AGK228" s="2"/>
      <c r="AGL228" s="2"/>
      <c r="AGM228" s="2"/>
      <c r="AGN228" s="2"/>
      <c r="AGO228" s="2"/>
      <c r="AGP228" s="2"/>
      <c r="AGQ228" s="2"/>
      <c r="AGR228" s="2"/>
      <c r="AGS228" s="2"/>
      <c r="AGT228" s="2"/>
      <c r="AGU228" s="2"/>
      <c r="AGV228" s="2"/>
      <c r="AGW228" s="2"/>
      <c r="AGX228" s="2"/>
      <c r="AGY228" s="2"/>
      <c r="AGZ228" s="2"/>
      <c r="AHA228" s="2"/>
      <c r="AHB228" s="2"/>
      <c r="AHC228" s="2"/>
      <c r="AHD228" s="2"/>
      <c r="AHE228" s="2"/>
      <c r="AHF228" s="2"/>
      <c r="AHG228" s="2"/>
      <c r="AHH228" s="2"/>
      <c r="AHI228" s="2"/>
      <c r="AHJ228" s="2"/>
      <c r="AHK228" s="2"/>
      <c r="AHL228" s="2"/>
      <c r="AHM228" s="2"/>
      <c r="AHN228" s="2"/>
      <c r="AHO228" s="2"/>
      <c r="AHP228" s="2"/>
      <c r="AHQ228" s="2"/>
      <c r="AHR228" s="2"/>
      <c r="AHS228" s="2"/>
      <c r="AHT228" s="2"/>
      <c r="AHU228" s="2"/>
      <c r="AHV228" s="2"/>
      <c r="AHW228" s="2"/>
      <c r="AHX228" s="2"/>
      <c r="AHY228" s="2"/>
      <c r="AHZ228" s="2"/>
      <c r="AIA228" s="2"/>
      <c r="AIB228" s="2"/>
      <c r="AIC228" s="2"/>
      <c r="AID228" s="2"/>
      <c r="AIE228" s="2"/>
      <c r="AIF228" s="2"/>
      <c r="AIG228" s="2"/>
      <c r="AIH228" s="2"/>
      <c r="AII228" s="2"/>
      <c r="AIJ228" s="2"/>
      <c r="AIK228" s="2"/>
      <c r="AIL228" s="2"/>
      <c r="AIM228" s="2"/>
      <c r="AIN228" s="2"/>
      <c r="AIO228" s="2"/>
      <c r="AIP228" s="2"/>
      <c r="AIQ228" s="2"/>
      <c r="AIR228" s="2"/>
      <c r="AIS228" s="2"/>
      <c r="AIT228" s="2"/>
      <c r="AIU228" s="2"/>
      <c r="AIV228" s="2"/>
      <c r="AIW228" s="2"/>
      <c r="AIX228" s="2"/>
      <c r="AIY228" s="2"/>
      <c r="AIZ228" s="2"/>
      <c r="AJA228" s="2"/>
      <c r="AJB228" s="2"/>
      <c r="AJC228" s="2"/>
      <c r="AJD228" s="2"/>
      <c r="AJE228" s="2"/>
      <c r="AJF228" s="2"/>
      <c r="AJG228" s="2"/>
      <c r="AJH228" s="2"/>
      <c r="AJI228" s="2"/>
      <c r="AJJ228" s="2"/>
      <c r="AJK228" s="2"/>
      <c r="AJL228" s="2"/>
      <c r="AJM228" s="2"/>
      <c r="AJN228" s="2"/>
      <c r="AJO228" s="2"/>
      <c r="AJP228" s="2"/>
      <c r="AJQ228" s="2"/>
    </row>
    <row r="229" spans="1:953" s="1" customFormat="1">
      <c r="A229" s="2"/>
      <c r="B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  <c r="II229" s="2"/>
      <c r="IJ229" s="2"/>
      <c r="IK229" s="2"/>
      <c r="IL229" s="2"/>
      <c r="IM229" s="2"/>
      <c r="IN229" s="2"/>
      <c r="IO229" s="2"/>
      <c r="IP229" s="2"/>
      <c r="IQ229" s="2"/>
      <c r="IR229" s="2"/>
      <c r="IS229" s="2"/>
      <c r="IT229" s="2"/>
      <c r="IU229" s="2"/>
      <c r="IV229" s="2"/>
      <c r="IW229" s="2"/>
      <c r="IX229" s="2"/>
      <c r="IY229" s="2"/>
      <c r="IZ229" s="2"/>
      <c r="JA229" s="2"/>
      <c r="JB229" s="2"/>
      <c r="JC229" s="2"/>
      <c r="JD229" s="2"/>
      <c r="JE229" s="2"/>
      <c r="JF229" s="2"/>
      <c r="JG229" s="2"/>
      <c r="JH229" s="2"/>
      <c r="JI229" s="2"/>
      <c r="JJ229" s="2"/>
      <c r="JK229" s="2"/>
      <c r="JL229" s="2"/>
      <c r="JM229" s="2"/>
      <c r="JN229" s="2"/>
      <c r="JO229" s="2"/>
      <c r="JP229" s="2"/>
      <c r="JQ229" s="2"/>
      <c r="JR229" s="2"/>
      <c r="JS229" s="2"/>
      <c r="JT229" s="2"/>
      <c r="JU229" s="2"/>
      <c r="JV229" s="2"/>
      <c r="JW229" s="2"/>
      <c r="JX229" s="2"/>
      <c r="JY229" s="2"/>
      <c r="JZ229" s="2"/>
      <c r="KA229" s="2"/>
      <c r="KB229" s="2"/>
      <c r="KC229" s="2"/>
      <c r="KD229" s="2"/>
      <c r="KE229" s="2"/>
      <c r="KF229" s="2"/>
      <c r="KG229" s="2"/>
      <c r="KH229" s="2"/>
      <c r="KI229" s="2"/>
      <c r="KJ229" s="2"/>
      <c r="KK229" s="2"/>
      <c r="KL229" s="2"/>
      <c r="KM229" s="2"/>
      <c r="KN229" s="2"/>
      <c r="KO229" s="2"/>
      <c r="KP229" s="2"/>
      <c r="KQ229" s="2"/>
      <c r="KR229" s="2"/>
      <c r="KS229" s="2"/>
      <c r="KT229" s="2"/>
      <c r="KU229" s="2"/>
      <c r="KV229" s="2"/>
      <c r="KW229" s="2"/>
      <c r="KX229" s="2"/>
      <c r="KY229" s="2"/>
      <c r="KZ229" s="2"/>
      <c r="LA229" s="2"/>
      <c r="LB229" s="2"/>
      <c r="LC229" s="2"/>
      <c r="LD229" s="2"/>
      <c r="LE229" s="2"/>
      <c r="LF229" s="2"/>
      <c r="LG229" s="2"/>
      <c r="LH229" s="2"/>
      <c r="LI229" s="2"/>
      <c r="LJ229" s="2"/>
      <c r="LK229" s="2"/>
      <c r="LL229" s="2"/>
      <c r="LM229" s="2"/>
      <c r="LN229" s="2"/>
      <c r="LO229" s="2"/>
      <c r="LP229" s="2"/>
      <c r="LQ229" s="2"/>
      <c r="LR229" s="2"/>
      <c r="LS229" s="2"/>
      <c r="LT229" s="2"/>
      <c r="LU229" s="2"/>
      <c r="LV229" s="2"/>
      <c r="LW229" s="2"/>
      <c r="LX229" s="2"/>
      <c r="LY229" s="2"/>
      <c r="LZ229" s="2"/>
      <c r="MA229" s="2"/>
      <c r="MB229" s="2"/>
      <c r="MC229" s="2"/>
      <c r="MD229" s="2"/>
      <c r="ME229" s="2"/>
      <c r="MF229" s="2"/>
      <c r="MG229" s="2"/>
      <c r="MH229" s="2"/>
      <c r="MI229" s="2"/>
      <c r="MJ229" s="2"/>
      <c r="MK229" s="2"/>
      <c r="ML229" s="2"/>
      <c r="MM229" s="2"/>
      <c r="MN229" s="2"/>
      <c r="MO229" s="2"/>
      <c r="MP229" s="2"/>
      <c r="MQ229" s="2"/>
      <c r="MR229" s="2"/>
      <c r="MS229" s="2"/>
      <c r="MT229" s="2"/>
      <c r="MU229" s="2"/>
      <c r="MV229" s="2"/>
      <c r="MW229" s="2"/>
      <c r="MX229" s="2"/>
      <c r="MY229" s="2"/>
      <c r="MZ229" s="2"/>
      <c r="NA229" s="2"/>
      <c r="NB229" s="2"/>
      <c r="NC229" s="2"/>
      <c r="ND229" s="2"/>
      <c r="NE229" s="2"/>
      <c r="NF229" s="2"/>
      <c r="NG229" s="2"/>
      <c r="NH229" s="2"/>
      <c r="NI229" s="2"/>
      <c r="NJ229" s="2"/>
      <c r="NK229" s="2"/>
      <c r="NL229" s="2"/>
      <c r="NM229" s="2"/>
      <c r="NN229" s="2"/>
      <c r="NO229" s="2"/>
      <c r="NP229" s="2"/>
      <c r="NQ229" s="2"/>
      <c r="NR229" s="2"/>
      <c r="NS229" s="2"/>
      <c r="NT229" s="2"/>
      <c r="NU229" s="2"/>
      <c r="NV229" s="2"/>
      <c r="NW229" s="2"/>
      <c r="NX229" s="2"/>
      <c r="NY229" s="2"/>
      <c r="NZ229" s="2"/>
      <c r="OA229" s="2"/>
      <c r="OB229" s="2"/>
      <c r="OC229" s="2"/>
      <c r="OD229" s="2"/>
      <c r="OE229" s="2"/>
      <c r="OF229" s="2"/>
      <c r="OG229" s="2"/>
      <c r="OH229" s="2"/>
      <c r="OI229" s="2"/>
      <c r="OJ229" s="2"/>
      <c r="OK229" s="2"/>
      <c r="OL229" s="2"/>
      <c r="OM229" s="2"/>
      <c r="ON229" s="2"/>
      <c r="OO229" s="2"/>
      <c r="OP229" s="2"/>
      <c r="OQ229" s="2"/>
      <c r="OR229" s="2"/>
      <c r="OS229" s="2"/>
      <c r="OT229" s="2"/>
      <c r="OU229" s="2"/>
      <c r="OV229" s="2"/>
      <c r="OW229" s="2"/>
      <c r="OX229" s="2"/>
      <c r="OY229" s="2"/>
      <c r="OZ229" s="2"/>
      <c r="PA229" s="2"/>
      <c r="PB229" s="2"/>
      <c r="PC229" s="2"/>
      <c r="PD229" s="2"/>
      <c r="PE229" s="2"/>
      <c r="PF229" s="2"/>
      <c r="PG229" s="2"/>
      <c r="PH229" s="2"/>
      <c r="PI229" s="2"/>
      <c r="PJ229" s="2"/>
      <c r="PK229" s="2"/>
      <c r="PL229" s="2"/>
      <c r="PM229" s="2"/>
      <c r="PN229" s="2"/>
      <c r="PO229" s="2"/>
      <c r="PP229" s="2"/>
      <c r="PQ229" s="2"/>
      <c r="PR229" s="2"/>
      <c r="PS229" s="2"/>
      <c r="PT229" s="2"/>
      <c r="PU229" s="2"/>
      <c r="PV229" s="2"/>
      <c r="PW229" s="2"/>
      <c r="PX229" s="2"/>
      <c r="PY229" s="2"/>
      <c r="PZ229" s="2"/>
      <c r="QA229" s="2"/>
      <c r="QB229" s="2"/>
      <c r="QC229" s="2"/>
      <c r="QD229" s="2"/>
      <c r="QE229" s="2"/>
      <c r="QF229" s="2"/>
      <c r="QG229" s="2"/>
      <c r="QH229" s="2"/>
      <c r="QI229" s="2"/>
      <c r="QJ229" s="2"/>
      <c r="QK229" s="2"/>
      <c r="QL229" s="2"/>
      <c r="QM229" s="2"/>
      <c r="QN229" s="2"/>
      <c r="QO229" s="2"/>
      <c r="QP229" s="2"/>
      <c r="QQ229" s="2"/>
      <c r="QR229" s="2"/>
      <c r="QS229" s="2"/>
      <c r="QT229" s="2"/>
      <c r="QU229" s="2"/>
      <c r="QV229" s="2"/>
      <c r="QW229" s="2"/>
      <c r="QX229" s="2"/>
      <c r="QY229" s="2"/>
      <c r="QZ229" s="2"/>
      <c r="RA229" s="2"/>
      <c r="RB229" s="2"/>
      <c r="RC229" s="2"/>
      <c r="RD229" s="2"/>
      <c r="RE229" s="2"/>
      <c r="RF229" s="2"/>
      <c r="RG229" s="2"/>
      <c r="RH229" s="2"/>
      <c r="RI229" s="2"/>
      <c r="RJ229" s="2"/>
      <c r="RK229" s="2"/>
      <c r="RL229" s="2"/>
      <c r="RM229" s="2"/>
      <c r="RN229" s="2"/>
      <c r="RO229" s="2"/>
      <c r="RP229" s="2"/>
      <c r="RQ229" s="2"/>
      <c r="RR229" s="2"/>
      <c r="RS229" s="2"/>
      <c r="RT229" s="2"/>
      <c r="RU229" s="2"/>
      <c r="RV229" s="2"/>
      <c r="RW229" s="2"/>
      <c r="RX229" s="2"/>
      <c r="RY229" s="2"/>
      <c r="RZ229" s="2"/>
      <c r="SA229" s="2"/>
      <c r="SB229" s="2"/>
      <c r="SC229" s="2"/>
      <c r="SD229" s="2"/>
      <c r="SE229" s="2"/>
      <c r="SF229" s="2"/>
      <c r="SG229" s="2"/>
      <c r="SH229" s="2"/>
      <c r="SI229" s="2"/>
      <c r="SJ229" s="2"/>
      <c r="SK229" s="2"/>
      <c r="SL229" s="2"/>
      <c r="SM229" s="2"/>
      <c r="SN229" s="2"/>
      <c r="SO229" s="2"/>
      <c r="SP229" s="2"/>
      <c r="SQ229" s="2"/>
      <c r="SR229" s="2"/>
      <c r="SS229" s="2"/>
      <c r="ST229" s="2"/>
      <c r="SU229" s="2"/>
      <c r="SV229" s="2"/>
      <c r="SW229" s="2"/>
      <c r="SX229" s="2"/>
      <c r="SY229" s="2"/>
      <c r="SZ229" s="2"/>
      <c r="TA229" s="2"/>
      <c r="TB229" s="2"/>
      <c r="TC229" s="2"/>
      <c r="TD229" s="2"/>
      <c r="TE229" s="2"/>
      <c r="TF229" s="2"/>
      <c r="TG229" s="2"/>
      <c r="TH229" s="2"/>
      <c r="TI229" s="2"/>
      <c r="TJ229" s="2"/>
      <c r="TK229" s="2"/>
      <c r="TL229" s="2"/>
      <c r="TM229" s="2"/>
      <c r="TN229" s="2"/>
      <c r="TO229" s="2"/>
      <c r="TP229" s="2"/>
      <c r="TQ229" s="2"/>
      <c r="TR229" s="2"/>
      <c r="TS229" s="2"/>
      <c r="TT229" s="2"/>
      <c r="TU229" s="2"/>
      <c r="TV229" s="2"/>
      <c r="TW229" s="2"/>
      <c r="TX229" s="2"/>
      <c r="TY229" s="2"/>
      <c r="TZ229" s="2"/>
      <c r="UA229" s="2"/>
      <c r="UB229" s="2"/>
      <c r="UC229" s="2"/>
      <c r="UD229" s="2"/>
      <c r="UE229" s="2"/>
      <c r="UF229" s="2"/>
      <c r="UG229" s="2"/>
      <c r="UH229" s="2"/>
      <c r="UI229" s="2"/>
      <c r="UJ229" s="2"/>
      <c r="UK229" s="2"/>
      <c r="UL229" s="2"/>
      <c r="UM229" s="2"/>
      <c r="UN229" s="2"/>
      <c r="UO229" s="2"/>
      <c r="UP229" s="2"/>
      <c r="UQ229" s="2"/>
      <c r="UR229" s="2"/>
      <c r="US229" s="2"/>
      <c r="UT229" s="2"/>
      <c r="UU229" s="2"/>
      <c r="UV229" s="2"/>
      <c r="UW229" s="2"/>
      <c r="UX229" s="2"/>
      <c r="UY229" s="2"/>
      <c r="UZ229" s="2"/>
      <c r="VA229" s="2"/>
      <c r="VB229" s="2"/>
      <c r="VC229" s="2"/>
      <c r="VD229" s="2"/>
      <c r="VE229" s="2"/>
      <c r="VF229" s="2"/>
      <c r="VG229" s="2"/>
      <c r="VH229" s="2"/>
      <c r="VI229" s="2"/>
      <c r="VJ229" s="2"/>
      <c r="VK229" s="2"/>
      <c r="VL229" s="2"/>
      <c r="VM229" s="2"/>
      <c r="VN229" s="2"/>
      <c r="VO229" s="2"/>
      <c r="VP229" s="2"/>
      <c r="VQ229" s="2"/>
      <c r="VR229" s="2"/>
      <c r="VS229" s="2"/>
      <c r="VT229" s="2"/>
      <c r="VU229" s="2"/>
      <c r="VV229" s="2"/>
      <c r="VW229" s="2"/>
      <c r="VX229" s="2"/>
      <c r="VY229" s="2"/>
      <c r="VZ229" s="2"/>
      <c r="WA229" s="2"/>
      <c r="WB229" s="2"/>
      <c r="WC229" s="2"/>
      <c r="WD229" s="2"/>
      <c r="WE229" s="2"/>
      <c r="WF229" s="2"/>
      <c r="WG229" s="2"/>
      <c r="WH229" s="2"/>
      <c r="WI229" s="2"/>
      <c r="WJ229" s="2"/>
      <c r="WK229" s="2"/>
      <c r="WL229" s="2"/>
      <c r="WM229" s="2"/>
      <c r="WN229" s="2"/>
      <c r="WO229" s="2"/>
      <c r="WP229" s="2"/>
      <c r="WQ229" s="2"/>
      <c r="WR229" s="2"/>
      <c r="WS229" s="2"/>
      <c r="WT229" s="2"/>
      <c r="WU229" s="2"/>
      <c r="WV229" s="2"/>
      <c r="WW229" s="2"/>
      <c r="WX229" s="2"/>
      <c r="WY229" s="2"/>
      <c r="WZ229" s="2"/>
      <c r="XA229" s="2"/>
      <c r="XB229" s="2"/>
      <c r="XC229" s="2"/>
      <c r="XD229" s="2"/>
      <c r="XE229" s="2"/>
      <c r="XF229" s="2"/>
      <c r="XG229" s="2"/>
      <c r="XH229" s="2"/>
      <c r="XI229" s="2"/>
      <c r="XJ229" s="2"/>
      <c r="XK229" s="2"/>
      <c r="XL229" s="2"/>
      <c r="XM229" s="2"/>
      <c r="XN229" s="2"/>
      <c r="XO229" s="2"/>
      <c r="XP229" s="2"/>
      <c r="XQ229" s="2"/>
      <c r="XR229" s="2"/>
      <c r="XS229" s="2"/>
      <c r="XT229" s="2"/>
      <c r="XU229" s="2"/>
      <c r="XV229" s="2"/>
      <c r="XW229" s="2"/>
      <c r="XX229" s="2"/>
      <c r="XY229" s="2"/>
      <c r="XZ229" s="2"/>
      <c r="YA229" s="2"/>
      <c r="YB229" s="2"/>
      <c r="YC229" s="2"/>
      <c r="YD229" s="2"/>
      <c r="YE229" s="2"/>
      <c r="YF229" s="2"/>
      <c r="YG229" s="2"/>
      <c r="YH229" s="2"/>
      <c r="YI229" s="2"/>
      <c r="YJ229" s="2"/>
      <c r="YK229" s="2"/>
      <c r="YL229" s="2"/>
      <c r="YM229" s="2"/>
      <c r="YN229" s="2"/>
      <c r="YO229" s="2"/>
      <c r="YP229" s="2"/>
      <c r="YQ229" s="2"/>
      <c r="YR229" s="2"/>
      <c r="YS229" s="2"/>
      <c r="YT229" s="2"/>
      <c r="YU229" s="2"/>
      <c r="YV229" s="2"/>
      <c r="YW229" s="2"/>
      <c r="YX229" s="2"/>
      <c r="YY229" s="2"/>
      <c r="YZ229" s="2"/>
      <c r="ZA229" s="2"/>
      <c r="ZB229" s="2"/>
      <c r="ZC229" s="2"/>
      <c r="ZD229" s="2"/>
      <c r="ZE229" s="2"/>
      <c r="ZF229" s="2"/>
      <c r="ZG229" s="2"/>
      <c r="ZH229" s="2"/>
      <c r="ZI229" s="2"/>
      <c r="ZJ229" s="2"/>
      <c r="ZK229" s="2"/>
      <c r="ZL229" s="2"/>
      <c r="ZM229" s="2"/>
      <c r="ZN229" s="2"/>
      <c r="ZO229" s="2"/>
      <c r="ZP229" s="2"/>
      <c r="ZQ229" s="2"/>
      <c r="ZR229" s="2"/>
      <c r="ZS229" s="2"/>
      <c r="ZT229" s="2"/>
      <c r="ZU229" s="2"/>
      <c r="ZV229" s="2"/>
      <c r="ZW229" s="2"/>
      <c r="ZX229" s="2"/>
      <c r="ZY229" s="2"/>
      <c r="ZZ229" s="2"/>
      <c r="AAA229" s="2"/>
      <c r="AAB229" s="2"/>
      <c r="AAC229" s="2"/>
      <c r="AAD229" s="2"/>
      <c r="AAE229" s="2"/>
      <c r="AAF229" s="2"/>
      <c r="AAG229" s="2"/>
      <c r="AAH229" s="2"/>
      <c r="AAI229" s="2"/>
      <c r="AAJ229" s="2"/>
      <c r="AAK229" s="2"/>
      <c r="AAL229" s="2"/>
      <c r="AAM229" s="2"/>
      <c r="AAN229" s="2"/>
      <c r="AAO229" s="2"/>
      <c r="AAP229" s="2"/>
      <c r="AAQ229" s="2"/>
      <c r="AAR229" s="2"/>
      <c r="AAS229" s="2"/>
      <c r="AAT229" s="2"/>
      <c r="AAU229" s="2"/>
      <c r="AAV229" s="2"/>
      <c r="AAW229" s="2"/>
      <c r="AAX229" s="2"/>
      <c r="AAY229" s="2"/>
      <c r="AAZ229" s="2"/>
      <c r="ABA229" s="2"/>
      <c r="ABB229" s="2"/>
      <c r="ABC229" s="2"/>
      <c r="ABD229" s="2"/>
      <c r="ABE229" s="2"/>
      <c r="ABF229" s="2"/>
      <c r="ABG229" s="2"/>
      <c r="ABH229" s="2"/>
      <c r="ABI229" s="2"/>
      <c r="ABJ229" s="2"/>
      <c r="ABK229" s="2"/>
      <c r="ABL229" s="2"/>
      <c r="ABM229" s="2"/>
      <c r="ABN229" s="2"/>
      <c r="ABO229" s="2"/>
      <c r="ABP229" s="2"/>
      <c r="ABQ229" s="2"/>
      <c r="ABR229" s="2"/>
      <c r="ABS229" s="2"/>
      <c r="ABT229" s="2"/>
      <c r="ABU229" s="2"/>
      <c r="ABV229" s="2"/>
      <c r="ABW229" s="2"/>
      <c r="ABX229" s="2"/>
      <c r="ABY229" s="2"/>
      <c r="ABZ229" s="2"/>
      <c r="ACA229" s="2"/>
      <c r="ACB229" s="2"/>
      <c r="ACC229" s="2"/>
      <c r="ACD229" s="2"/>
      <c r="ACE229" s="2"/>
      <c r="ACF229" s="2"/>
      <c r="ACG229" s="2"/>
      <c r="ACH229" s="2"/>
      <c r="ACI229" s="2"/>
      <c r="ACJ229" s="2"/>
      <c r="ACK229" s="2"/>
      <c r="ACL229" s="2"/>
      <c r="ACM229" s="2"/>
      <c r="ACN229" s="2"/>
      <c r="ACO229" s="2"/>
      <c r="ACP229" s="2"/>
      <c r="ACQ229" s="2"/>
      <c r="ACR229" s="2"/>
      <c r="ACS229" s="2"/>
      <c r="ACT229" s="2"/>
      <c r="ACU229" s="2"/>
      <c r="ACV229" s="2"/>
      <c r="ACW229" s="2"/>
      <c r="ACX229" s="2"/>
      <c r="ACY229" s="2"/>
      <c r="ACZ229" s="2"/>
      <c r="ADA229" s="2"/>
      <c r="ADB229" s="2"/>
      <c r="ADC229" s="2"/>
      <c r="ADD229" s="2"/>
      <c r="ADE229" s="2"/>
      <c r="ADF229" s="2"/>
      <c r="ADG229" s="2"/>
      <c r="ADH229" s="2"/>
      <c r="ADI229" s="2"/>
      <c r="ADJ229" s="2"/>
      <c r="ADK229" s="2"/>
      <c r="ADL229" s="2"/>
      <c r="ADM229" s="2"/>
      <c r="ADN229" s="2"/>
      <c r="ADO229" s="2"/>
      <c r="ADP229" s="2"/>
      <c r="ADQ229" s="2"/>
      <c r="ADR229" s="2"/>
      <c r="ADS229" s="2"/>
      <c r="ADT229" s="2"/>
      <c r="ADU229" s="2"/>
      <c r="ADV229" s="2"/>
      <c r="ADW229" s="2"/>
      <c r="ADX229" s="2"/>
      <c r="ADY229" s="2"/>
      <c r="ADZ229" s="2"/>
      <c r="AEA229" s="2"/>
      <c r="AEB229" s="2"/>
      <c r="AEC229" s="2"/>
      <c r="AED229" s="2"/>
      <c r="AEE229" s="2"/>
      <c r="AEF229" s="2"/>
      <c r="AEG229" s="2"/>
      <c r="AEH229" s="2"/>
      <c r="AEI229" s="2"/>
      <c r="AEJ229" s="2"/>
      <c r="AEK229" s="2"/>
      <c r="AEL229" s="2"/>
      <c r="AEM229" s="2"/>
      <c r="AEN229" s="2"/>
      <c r="AEO229" s="2"/>
      <c r="AEP229" s="2"/>
      <c r="AEQ229" s="2"/>
      <c r="AER229" s="2"/>
      <c r="AES229" s="2"/>
      <c r="AET229" s="2"/>
      <c r="AEU229" s="2"/>
      <c r="AEV229" s="2"/>
      <c r="AEW229" s="2"/>
      <c r="AEX229" s="2"/>
      <c r="AEY229" s="2"/>
      <c r="AEZ229" s="2"/>
      <c r="AFA229" s="2"/>
      <c r="AFB229" s="2"/>
      <c r="AFC229" s="2"/>
      <c r="AFD229" s="2"/>
      <c r="AFE229" s="2"/>
      <c r="AFF229" s="2"/>
      <c r="AFG229" s="2"/>
      <c r="AFH229" s="2"/>
      <c r="AFI229" s="2"/>
      <c r="AFJ229" s="2"/>
      <c r="AFK229" s="2"/>
      <c r="AFL229" s="2"/>
      <c r="AFM229" s="2"/>
      <c r="AFN229" s="2"/>
      <c r="AFO229" s="2"/>
      <c r="AFP229" s="2"/>
      <c r="AFQ229" s="2"/>
      <c r="AFR229" s="2"/>
      <c r="AFS229" s="2"/>
      <c r="AFT229" s="2"/>
      <c r="AFU229" s="2"/>
      <c r="AFV229" s="2"/>
      <c r="AFW229" s="2"/>
      <c r="AFX229" s="2"/>
      <c r="AFY229" s="2"/>
      <c r="AFZ229" s="2"/>
      <c r="AGA229" s="2"/>
      <c r="AGB229" s="2"/>
      <c r="AGC229" s="2"/>
      <c r="AGD229" s="2"/>
      <c r="AGE229" s="2"/>
      <c r="AGF229" s="2"/>
      <c r="AGG229" s="2"/>
      <c r="AGH229" s="2"/>
      <c r="AGI229" s="2"/>
      <c r="AGJ229" s="2"/>
      <c r="AGK229" s="2"/>
      <c r="AGL229" s="2"/>
      <c r="AGM229" s="2"/>
      <c r="AGN229" s="2"/>
      <c r="AGO229" s="2"/>
      <c r="AGP229" s="2"/>
      <c r="AGQ229" s="2"/>
      <c r="AGR229" s="2"/>
      <c r="AGS229" s="2"/>
      <c r="AGT229" s="2"/>
      <c r="AGU229" s="2"/>
      <c r="AGV229" s="2"/>
      <c r="AGW229" s="2"/>
      <c r="AGX229" s="2"/>
      <c r="AGY229" s="2"/>
      <c r="AGZ229" s="2"/>
      <c r="AHA229" s="2"/>
      <c r="AHB229" s="2"/>
      <c r="AHC229" s="2"/>
      <c r="AHD229" s="2"/>
      <c r="AHE229" s="2"/>
      <c r="AHF229" s="2"/>
      <c r="AHG229" s="2"/>
      <c r="AHH229" s="2"/>
      <c r="AHI229" s="2"/>
      <c r="AHJ229" s="2"/>
      <c r="AHK229" s="2"/>
      <c r="AHL229" s="2"/>
      <c r="AHM229" s="2"/>
      <c r="AHN229" s="2"/>
      <c r="AHO229" s="2"/>
      <c r="AHP229" s="2"/>
      <c r="AHQ229" s="2"/>
      <c r="AHR229" s="2"/>
      <c r="AHS229" s="2"/>
      <c r="AHT229" s="2"/>
      <c r="AHU229" s="2"/>
      <c r="AHV229" s="2"/>
      <c r="AHW229" s="2"/>
      <c r="AHX229" s="2"/>
      <c r="AHY229" s="2"/>
      <c r="AHZ229" s="2"/>
      <c r="AIA229" s="2"/>
      <c r="AIB229" s="2"/>
      <c r="AIC229" s="2"/>
      <c r="AID229" s="2"/>
      <c r="AIE229" s="2"/>
      <c r="AIF229" s="2"/>
      <c r="AIG229" s="2"/>
      <c r="AIH229" s="2"/>
      <c r="AII229" s="2"/>
      <c r="AIJ229" s="2"/>
      <c r="AIK229" s="2"/>
      <c r="AIL229" s="2"/>
      <c r="AIM229" s="2"/>
      <c r="AIN229" s="2"/>
      <c r="AIO229" s="2"/>
      <c r="AIP229" s="2"/>
      <c r="AIQ229" s="2"/>
      <c r="AIR229" s="2"/>
      <c r="AIS229" s="2"/>
      <c r="AIT229" s="2"/>
      <c r="AIU229" s="2"/>
      <c r="AIV229" s="2"/>
      <c r="AIW229" s="2"/>
      <c r="AIX229" s="2"/>
      <c r="AIY229" s="2"/>
      <c r="AIZ229" s="2"/>
      <c r="AJA229" s="2"/>
      <c r="AJB229" s="2"/>
      <c r="AJC229" s="2"/>
      <c r="AJD229" s="2"/>
      <c r="AJE229" s="2"/>
      <c r="AJF229" s="2"/>
      <c r="AJG229" s="2"/>
      <c r="AJH229" s="2"/>
      <c r="AJI229" s="2"/>
      <c r="AJJ229" s="2"/>
      <c r="AJK229" s="2"/>
      <c r="AJL229" s="2"/>
      <c r="AJM229" s="2"/>
      <c r="AJN229" s="2"/>
      <c r="AJO229" s="2"/>
      <c r="AJP229" s="2"/>
      <c r="AJQ229" s="2"/>
    </row>
    <row r="230" spans="1:953" s="1" customFormat="1">
      <c r="A230" s="2"/>
      <c r="B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/>
      <c r="IL230" s="2"/>
      <c r="IM230" s="2"/>
      <c r="IN230" s="2"/>
      <c r="IO230" s="2"/>
      <c r="IP230" s="2"/>
      <c r="IQ230" s="2"/>
      <c r="IR230" s="2"/>
      <c r="IS230" s="2"/>
      <c r="IT230" s="2"/>
      <c r="IU230" s="2"/>
      <c r="IV230" s="2"/>
      <c r="IW230" s="2"/>
      <c r="IX230" s="2"/>
      <c r="IY230" s="2"/>
      <c r="IZ230" s="2"/>
      <c r="JA230" s="2"/>
      <c r="JB230" s="2"/>
      <c r="JC230" s="2"/>
      <c r="JD230" s="2"/>
      <c r="JE230" s="2"/>
      <c r="JF230" s="2"/>
      <c r="JG230" s="2"/>
      <c r="JH230" s="2"/>
      <c r="JI230" s="2"/>
      <c r="JJ230" s="2"/>
      <c r="JK230" s="2"/>
      <c r="JL230" s="2"/>
      <c r="JM230" s="2"/>
      <c r="JN230" s="2"/>
      <c r="JO230" s="2"/>
      <c r="JP230" s="2"/>
      <c r="JQ230" s="2"/>
      <c r="JR230" s="2"/>
      <c r="JS230" s="2"/>
      <c r="JT230" s="2"/>
      <c r="JU230" s="2"/>
      <c r="JV230" s="2"/>
      <c r="JW230" s="2"/>
      <c r="JX230" s="2"/>
      <c r="JY230" s="2"/>
      <c r="JZ230" s="2"/>
      <c r="KA230" s="2"/>
      <c r="KB230" s="2"/>
      <c r="KC230" s="2"/>
      <c r="KD230" s="2"/>
      <c r="KE230" s="2"/>
      <c r="KF230" s="2"/>
      <c r="KG230" s="2"/>
      <c r="KH230" s="2"/>
      <c r="KI230" s="2"/>
      <c r="KJ230" s="2"/>
      <c r="KK230" s="2"/>
      <c r="KL230" s="2"/>
      <c r="KM230" s="2"/>
      <c r="KN230" s="2"/>
      <c r="KO230" s="2"/>
      <c r="KP230" s="2"/>
      <c r="KQ230" s="2"/>
      <c r="KR230" s="2"/>
      <c r="KS230" s="2"/>
      <c r="KT230" s="2"/>
      <c r="KU230" s="2"/>
      <c r="KV230" s="2"/>
      <c r="KW230" s="2"/>
      <c r="KX230" s="2"/>
      <c r="KY230" s="2"/>
      <c r="KZ230" s="2"/>
      <c r="LA230" s="2"/>
      <c r="LB230" s="2"/>
      <c r="LC230" s="2"/>
      <c r="LD230" s="2"/>
      <c r="LE230" s="2"/>
      <c r="LF230" s="2"/>
      <c r="LG230" s="2"/>
      <c r="LH230" s="2"/>
      <c r="LI230" s="2"/>
      <c r="LJ230" s="2"/>
      <c r="LK230" s="2"/>
      <c r="LL230" s="2"/>
      <c r="LM230" s="2"/>
      <c r="LN230" s="2"/>
      <c r="LO230" s="2"/>
      <c r="LP230" s="2"/>
      <c r="LQ230" s="2"/>
      <c r="LR230" s="2"/>
      <c r="LS230" s="2"/>
      <c r="LT230" s="2"/>
      <c r="LU230" s="2"/>
      <c r="LV230" s="2"/>
      <c r="LW230" s="2"/>
      <c r="LX230" s="2"/>
      <c r="LY230" s="2"/>
      <c r="LZ230" s="2"/>
      <c r="MA230" s="2"/>
      <c r="MB230" s="2"/>
      <c r="MC230" s="2"/>
      <c r="MD230" s="2"/>
      <c r="ME230" s="2"/>
      <c r="MF230" s="2"/>
      <c r="MG230" s="2"/>
      <c r="MH230" s="2"/>
      <c r="MI230" s="2"/>
      <c r="MJ230" s="2"/>
      <c r="MK230" s="2"/>
      <c r="ML230" s="2"/>
      <c r="MM230" s="2"/>
      <c r="MN230" s="2"/>
      <c r="MO230" s="2"/>
      <c r="MP230" s="2"/>
      <c r="MQ230" s="2"/>
      <c r="MR230" s="2"/>
      <c r="MS230" s="2"/>
      <c r="MT230" s="2"/>
      <c r="MU230" s="2"/>
      <c r="MV230" s="2"/>
      <c r="MW230" s="2"/>
      <c r="MX230" s="2"/>
      <c r="MY230" s="2"/>
      <c r="MZ230" s="2"/>
      <c r="NA230" s="2"/>
      <c r="NB230" s="2"/>
      <c r="NC230" s="2"/>
      <c r="ND230" s="2"/>
      <c r="NE230" s="2"/>
      <c r="NF230" s="2"/>
      <c r="NG230" s="2"/>
      <c r="NH230" s="2"/>
      <c r="NI230" s="2"/>
      <c r="NJ230" s="2"/>
      <c r="NK230" s="2"/>
      <c r="NL230" s="2"/>
      <c r="NM230" s="2"/>
      <c r="NN230" s="2"/>
      <c r="NO230" s="2"/>
      <c r="NP230" s="2"/>
      <c r="NQ230" s="2"/>
      <c r="NR230" s="2"/>
      <c r="NS230" s="2"/>
      <c r="NT230" s="2"/>
      <c r="NU230" s="2"/>
      <c r="NV230" s="2"/>
      <c r="NW230" s="2"/>
      <c r="NX230" s="2"/>
      <c r="NY230" s="2"/>
      <c r="NZ230" s="2"/>
      <c r="OA230" s="2"/>
      <c r="OB230" s="2"/>
      <c r="OC230" s="2"/>
      <c r="OD230" s="2"/>
      <c r="OE230" s="2"/>
      <c r="OF230" s="2"/>
      <c r="OG230" s="2"/>
      <c r="OH230" s="2"/>
      <c r="OI230" s="2"/>
      <c r="OJ230" s="2"/>
      <c r="OK230" s="2"/>
      <c r="OL230" s="2"/>
      <c r="OM230" s="2"/>
      <c r="ON230" s="2"/>
      <c r="OO230" s="2"/>
      <c r="OP230" s="2"/>
      <c r="OQ230" s="2"/>
      <c r="OR230" s="2"/>
      <c r="OS230" s="2"/>
      <c r="OT230" s="2"/>
      <c r="OU230" s="2"/>
      <c r="OV230" s="2"/>
      <c r="OW230" s="2"/>
      <c r="OX230" s="2"/>
      <c r="OY230" s="2"/>
      <c r="OZ230" s="2"/>
      <c r="PA230" s="2"/>
      <c r="PB230" s="2"/>
      <c r="PC230" s="2"/>
      <c r="PD230" s="2"/>
      <c r="PE230" s="2"/>
      <c r="PF230" s="2"/>
      <c r="PG230" s="2"/>
      <c r="PH230" s="2"/>
      <c r="PI230" s="2"/>
      <c r="PJ230" s="2"/>
      <c r="PK230" s="2"/>
      <c r="PL230" s="2"/>
      <c r="PM230" s="2"/>
      <c r="PN230" s="2"/>
      <c r="PO230" s="2"/>
      <c r="PP230" s="2"/>
      <c r="PQ230" s="2"/>
      <c r="PR230" s="2"/>
      <c r="PS230" s="2"/>
      <c r="PT230" s="2"/>
      <c r="PU230" s="2"/>
      <c r="PV230" s="2"/>
      <c r="PW230" s="2"/>
      <c r="PX230" s="2"/>
      <c r="PY230" s="2"/>
      <c r="PZ230" s="2"/>
      <c r="QA230" s="2"/>
      <c r="QB230" s="2"/>
      <c r="QC230" s="2"/>
      <c r="QD230" s="2"/>
      <c r="QE230" s="2"/>
      <c r="QF230" s="2"/>
      <c r="QG230" s="2"/>
      <c r="QH230" s="2"/>
      <c r="QI230" s="2"/>
      <c r="QJ230" s="2"/>
      <c r="QK230" s="2"/>
      <c r="QL230" s="2"/>
      <c r="QM230" s="2"/>
      <c r="QN230" s="2"/>
      <c r="QO230" s="2"/>
      <c r="QP230" s="2"/>
      <c r="QQ230" s="2"/>
      <c r="QR230" s="2"/>
      <c r="QS230" s="2"/>
      <c r="QT230" s="2"/>
      <c r="QU230" s="2"/>
      <c r="QV230" s="2"/>
      <c r="QW230" s="2"/>
      <c r="QX230" s="2"/>
      <c r="QY230" s="2"/>
      <c r="QZ230" s="2"/>
      <c r="RA230" s="2"/>
      <c r="RB230" s="2"/>
      <c r="RC230" s="2"/>
      <c r="RD230" s="2"/>
      <c r="RE230" s="2"/>
      <c r="RF230" s="2"/>
      <c r="RG230" s="2"/>
      <c r="RH230" s="2"/>
      <c r="RI230" s="2"/>
      <c r="RJ230" s="2"/>
      <c r="RK230" s="2"/>
      <c r="RL230" s="2"/>
      <c r="RM230" s="2"/>
      <c r="RN230" s="2"/>
      <c r="RO230" s="2"/>
      <c r="RP230" s="2"/>
      <c r="RQ230" s="2"/>
      <c r="RR230" s="2"/>
      <c r="RS230" s="2"/>
      <c r="RT230" s="2"/>
      <c r="RU230" s="2"/>
      <c r="RV230" s="2"/>
      <c r="RW230" s="2"/>
      <c r="RX230" s="2"/>
      <c r="RY230" s="2"/>
      <c r="RZ230" s="2"/>
      <c r="SA230" s="2"/>
      <c r="SB230" s="2"/>
      <c r="SC230" s="2"/>
      <c r="SD230" s="2"/>
      <c r="SE230" s="2"/>
      <c r="SF230" s="2"/>
      <c r="SG230" s="2"/>
      <c r="SH230" s="2"/>
      <c r="SI230" s="2"/>
      <c r="SJ230" s="2"/>
      <c r="SK230" s="2"/>
      <c r="SL230" s="2"/>
      <c r="SM230" s="2"/>
      <c r="SN230" s="2"/>
      <c r="SO230" s="2"/>
      <c r="SP230" s="2"/>
      <c r="SQ230" s="2"/>
      <c r="SR230" s="2"/>
      <c r="SS230" s="2"/>
      <c r="ST230" s="2"/>
      <c r="SU230" s="2"/>
      <c r="SV230" s="2"/>
      <c r="SW230" s="2"/>
      <c r="SX230" s="2"/>
      <c r="SY230" s="2"/>
      <c r="SZ230" s="2"/>
      <c r="TA230" s="2"/>
      <c r="TB230" s="2"/>
      <c r="TC230" s="2"/>
      <c r="TD230" s="2"/>
      <c r="TE230" s="2"/>
      <c r="TF230" s="2"/>
      <c r="TG230" s="2"/>
      <c r="TH230" s="2"/>
      <c r="TI230" s="2"/>
      <c r="TJ230" s="2"/>
      <c r="TK230" s="2"/>
      <c r="TL230" s="2"/>
      <c r="TM230" s="2"/>
      <c r="TN230" s="2"/>
      <c r="TO230" s="2"/>
      <c r="TP230" s="2"/>
      <c r="TQ230" s="2"/>
      <c r="TR230" s="2"/>
      <c r="TS230" s="2"/>
      <c r="TT230" s="2"/>
      <c r="TU230" s="2"/>
      <c r="TV230" s="2"/>
      <c r="TW230" s="2"/>
      <c r="TX230" s="2"/>
      <c r="TY230" s="2"/>
      <c r="TZ230" s="2"/>
      <c r="UA230" s="2"/>
      <c r="UB230" s="2"/>
      <c r="UC230" s="2"/>
      <c r="UD230" s="2"/>
      <c r="UE230" s="2"/>
      <c r="UF230" s="2"/>
      <c r="UG230" s="2"/>
      <c r="UH230" s="2"/>
      <c r="UI230" s="2"/>
      <c r="UJ230" s="2"/>
      <c r="UK230" s="2"/>
      <c r="UL230" s="2"/>
      <c r="UM230" s="2"/>
      <c r="UN230" s="2"/>
      <c r="UO230" s="2"/>
      <c r="UP230" s="2"/>
      <c r="UQ230" s="2"/>
      <c r="UR230" s="2"/>
      <c r="US230" s="2"/>
      <c r="UT230" s="2"/>
      <c r="UU230" s="2"/>
      <c r="UV230" s="2"/>
      <c r="UW230" s="2"/>
      <c r="UX230" s="2"/>
      <c r="UY230" s="2"/>
      <c r="UZ230" s="2"/>
      <c r="VA230" s="2"/>
      <c r="VB230" s="2"/>
      <c r="VC230" s="2"/>
      <c r="VD230" s="2"/>
      <c r="VE230" s="2"/>
      <c r="VF230" s="2"/>
      <c r="VG230" s="2"/>
      <c r="VH230" s="2"/>
      <c r="VI230" s="2"/>
      <c r="VJ230" s="2"/>
      <c r="VK230" s="2"/>
      <c r="VL230" s="2"/>
      <c r="VM230" s="2"/>
      <c r="VN230" s="2"/>
      <c r="VO230" s="2"/>
      <c r="VP230" s="2"/>
      <c r="VQ230" s="2"/>
      <c r="VR230" s="2"/>
      <c r="VS230" s="2"/>
      <c r="VT230" s="2"/>
      <c r="VU230" s="2"/>
      <c r="VV230" s="2"/>
      <c r="VW230" s="2"/>
      <c r="VX230" s="2"/>
      <c r="VY230" s="2"/>
      <c r="VZ230" s="2"/>
      <c r="WA230" s="2"/>
      <c r="WB230" s="2"/>
      <c r="WC230" s="2"/>
      <c r="WD230" s="2"/>
      <c r="WE230" s="2"/>
      <c r="WF230" s="2"/>
      <c r="WG230" s="2"/>
      <c r="WH230" s="2"/>
      <c r="WI230" s="2"/>
      <c r="WJ230" s="2"/>
      <c r="WK230" s="2"/>
      <c r="WL230" s="2"/>
      <c r="WM230" s="2"/>
      <c r="WN230" s="2"/>
      <c r="WO230" s="2"/>
      <c r="WP230" s="2"/>
      <c r="WQ230" s="2"/>
      <c r="WR230" s="2"/>
      <c r="WS230" s="2"/>
      <c r="WT230" s="2"/>
      <c r="WU230" s="2"/>
      <c r="WV230" s="2"/>
      <c r="WW230" s="2"/>
      <c r="WX230" s="2"/>
      <c r="WY230" s="2"/>
      <c r="WZ230" s="2"/>
      <c r="XA230" s="2"/>
      <c r="XB230" s="2"/>
      <c r="XC230" s="2"/>
      <c r="XD230" s="2"/>
      <c r="XE230" s="2"/>
      <c r="XF230" s="2"/>
      <c r="XG230" s="2"/>
      <c r="XH230" s="2"/>
      <c r="XI230" s="2"/>
      <c r="XJ230" s="2"/>
      <c r="XK230" s="2"/>
      <c r="XL230" s="2"/>
      <c r="XM230" s="2"/>
      <c r="XN230" s="2"/>
      <c r="XO230" s="2"/>
      <c r="XP230" s="2"/>
      <c r="XQ230" s="2"/>
      <c r="XR230" s="2"/>
      <c r="XS230" s="2"/>
      <c r="XT230" s="2"/>
      <c r="XU230" s="2"/>
      <c r="XV230" s="2"/>
      <c r="XW230" s="2"/>
      <c r="XX230" s="2"/>
      <c r="XY230" s="2"/>
      <c r="XZ230" s="2"/>
      <c r="YA230" s="2"/>
      <c r="YB230" s="2"/>
      <c r="YC230" s="2"/>
      <c r="YD230" s="2"/>
      <c r="YE230" s="2"/>
      <c r="YF230" s="2"/>
      <c r="YG230" s="2"/>
      <c r="YH230" s="2"/>
      <c r="YI230" s="2"/>
      <c r="YJ230" s="2"/>
      <c r="YK230" s="2"/>
      <c r="YL230" s="2"/>
      <c r="YM230" s="2"/>
      <c r="YN230" s="2"/>
      <c r="YO230" s="2"/>
      <c r="YP230" s="2"/>
      <c r="YQ230" s="2"/>
      <c r="YR230" s="2"/>
      <c r="YS230" s="2"/>
      <c r="YT230" s="2"/>
      <c r="YU230" s="2"/>
      <c r="YV230" s="2"/>
      <c r="YW230" s="2"/>
      <c r="YX230" s="2"/>
      <c r="YY230" s="2"/>
      <c r="YZ230" s="2"/>
      <c r="ZA230" s="2"/>
      <c r="ZB230" s="2"/>
      <c r="ZC230" s="2"/>
      <c r="ZD230" s="2"/>
      <c r="ZE230" s="2"/>
      <c r="ZF230" s="2"/>
      <c r="ZG230" s="2"/>
      <c r="ZH230" s="2"/>
      <c r="ZI230" s="2"/>
      <c r="ZJ230" s="2"/>
      <c r="ZK230" s="2"/>
      <c r="ZL230" s="2"/>
      <c r="ZM230" s="2"/>
      <c r="ZN230" s="2"/>
      <c r="ZO230" s="2"/>
      <c r="ZP230" s="2"/>
      <c r="ZQ230" s="2"/>
      <c r="ZR230" s="2"/>
      <c r="ZS230" s="2"/>
      <c r="ZT230" s="2"/>
      <c r="ZU230" s="2"/>
      <c r="ZV230" s="2"/>
      <c r="ZW230" s="2"/>
      <c r="ZX230" s="2"/>
      <c r="ZY230" s="2"/>
      <c r="ZZ230" s="2"/>
      <c r="AAA230" s="2"/>
      <c r="AAB230" s="2"/>
      <c r="AAC230" s="2"/>
      <c r="AAD230" s="2"/>
      <c r="AAE230" s="2"/>
      <c r="AAF230" s="2"/>
      <c r="AAG230" s="2"/>
      <c r="AAH230" s="2"/>
      <c r="AAI230" s="2"/>
      <c r="AAJ230" s="2"/>
      <c r="AAK230" s="2"/>
      <c r="AAL230" s="2"/>
      <c r="AAM230" s="2"/>
      <c r="AAN230" s="2"/>
      <c r="AAO230" s="2"/>
      <c r="AAP230" s="2"/>
      <c r="AAQ230" s="2"/>
      <c r="AAR230" s="2"/>
      <c r="AAS230" s="2"/>
      <c r="AAT230" s="2"/>
      <c r="AAU230" s="2"/>
      <c r="AAV230" s="2"/>
      <c r="AAW230" s="2"/>
      <c r="AAX230" s="2"/>
      <c r="AAY230" s="2"/>
      <c r="AAZ230" s="2"/>
      <c r="ABA230" s="2"/>
      <c r="ABB230" s="2"/>
      <c r="ABC230" s="2"/>
      <c r="ABD230" s="2"/>
      <c r="ABE230" s="2"/>
      <c r="ABF230" s="2"/>
      <c r="ABG230" s="2"/>
      <c r="ABH230" s="2"/>
      <c r="ABI230" s="2"/>
      <c r="ABJ230" s="2"/>
      <c r="ABK230" s="2"/>
      <c r="ABL230" s="2"/>
      <c r="ABM230" s="2"/>
      <c r="ABN230" s="2"/>
      <c r="ABO230" s="2"/>
      <c r="ABP230" s="2"/>
      <c r="ABQ230" s="2"/>
      <c r="ABR230" s="2"/>
      <c r="ABS230" s="2"/>
      <c r="ABT230" s="2"/>
      <c r="ABU230" s="2"/>
      <c r="ABV230" s="2"/>
      <c r="ABW230" s="2"/>
      <c r="ABX230" s="2"/>
      <c r="ABY230" s="2"/>
      <c r="ABZ230" s="2"/>
      <c r="ACA230" s="2"/>
      <c r="ACB230" s="2"/>
      <c r="ACC230" s="2"/>
      <c r="ACD230" s="2"/>
      <c r="ACE230" s="2"/>
      <c r="ACF230" s="2"/>
      <c r="ACG230" s="2"/>
      <c r="ACH230" s="2"/>
      <c r="ACI230" s="2"/>
      <c r="ACJ230" s="2"/>
      <c r="ACK230" s="2"/>
      <c r="ACL230" s="2"/>
      <c r="ACM230" s="2"/>
      <c r="ACN230" s="2"/>
      <c r="ACO230" s="2"/>
      <c r="ACP230" s="2"/>
      <c r="ACQ230" s="2"/>
      <c r="ACR230" s="2"/>
      <c r="ACS230" s="2"/>
      <c r="ACT230" s="2"/>
      <c r="ACU230" s="2"/>
      <c r="ACV230" s="2"/>
      <c r="ACW230" s="2"/>
      <c r="ACX230" s="2"/>
      <c r="ACY230" s="2"/>
      <c r="ACZ230" s="2"/>
      <c r="ADA230" s="2"/>
      <c r="ADB230" s="2"/>
      <c r="ADC230" s="2"/>
      <c r="ADD230" s="2"/>
      <c r="ADE230" s="2"/>
      <c r="ADF230" s="2"/>
      <c r="ADG230" s="2"/>
      <c r="ADH230" s="2"/>
      <c r="ADI230" s="2"/>
      <c r="ADJ230" s="2"/>
      <c r="ADK230" s="2"/>
      <c r="ADL230" s="2"/>
      <c r="ADM230" s="2"/>
      <c r="ADN230" s="2"/>
      <c r="ADO230" s="2"/>
      <c r="ADP230" s="2"/>
      <c r="ADQ230" s="2"/>
      <c r="ADR230" s="2"/>
      <c r="ADS230" s="2"/>
      <c r="ADT230" s="2"/>
      <c r="ADU230" s="2"/>
      <c r="ADV230" s="2"/>
      <c r="ADW230" s="2"/>
      <c r="ADX230" s="2"/>
      <c r="ADY230" s="2"/>
      <c r="ADZ230" s="2"/>
      <c r="AEA230" s="2"/>
      <c r="AEB230" s="2"/>
      <c r="AEC230" s="2"/>
      <c r="AED230" s="2"/>
      <c r="AEE230" s="2"/>
      <c r="AEF230" s="2"/>
      <c r="AEG230" s="2"/>
      <c r="AEH230" s="2"/>
      <c r="AEI230" s="2"/>
      <c r="AEJ230" s="2"/>
      <c r="AEK230" s="2"/>
      <c r="AEL230" s="2"/>
      <c r="AEM230" s="2"/>
      <c r="AEN230" s="2"/>
      <c r="AEO230" s="2"/>
      <c r="AEP230" s="2"/>
      <c r="AEQ230" s="2"/>
      <c r="AER230" s="2"/>
      <c r="AES230" s="2"/>
      <c r="AET230" s="2"/>
      <c r="AEU230" s="2"/>
      <c r="AEV230" s="2"/>
      <c r="AEW230" s="2"/>
      <c r="AEX230" s="2"/>
      <c r="AEY230" s="2"/>
      <c r="AEZ230" s="2"/>
      <c r="AFA230" s="2"/>
      <c r="AFB230" s="2"/>
      <c r="AFC230" s="2"/>
      <c r="AFD230" s="2"/>
      <c r="AFE230" s="2"/>
      <c r="AFF230" s="2"/>
      <c r="AFG230" s="2"/>
      <c r="AFH230" s="2"/>
      <c r="AFI230" s="2"/>
      <c r="AFJ230" s="2"/>
      <c r="AFK230" s="2"/>
      <c r="AFL230" s="2"/>
      <c r="AFM230" s="2"/>
      <c r="AFN230" s="2"/>
      <c r="AFO230" s="2"/>
      <c r="AFP230" s="2"/>
      <c r="AFQ230" s="2"/>
      <c r="AFR230" s="2"/>
      <c r="AFS230" s="2"/>
      <c r="AFT230" s="2"/>
      <c r="AFU230" s="2"/>
      <c r="AFV230" s="2"/>
      <c r="AFW230" s="2"/>
      <c r="AFX230" s="2"/>
      <c r="AFY230" s="2"/>
      <c r="AFZ230" s="2"/>
      <c r="AGA230" s="2"/>
      <c r="AGB230" s="2"/>
      <c r="AGC230" s="2"/>
      <c r="AGD230" s="2"/>
      <c r="AGE230" s="2"/>
      <c r="AGF230" s="2"/>
      <c r="AGG230" s="2"/>
      <c r="AGH230" s="2"/>
      <c r="AGI230" s="2"/>
      <c r="AGJ230" s="2"/>
      <c r="AGK230" s="2"/>
      <c r="AGL230" s="2"/>
      <c r="AGM230" s="2"/>
      <c r="AGN230" s="2"/>
      <c r="AGO230" s="2"/>
      <c r="AGP230" s="2"/>
      <c r="AGQ230" s="2"/>
      <c r="AGR230" s="2"/>
      <c r="AGS230" s="2"/>
      <c r="AGT230" s="2"/>
      <c r="AGU230" s="2"/>
      <c r="AGV230" s="2"/>
      <c r="AGW230" s="2"/>
      <c r="AGX230" s="2"/>
      <c r="AGY230" s="2"/>
      <c r="AGZ230" s="2"/>
      <c r="AHA230" s="2"/>
      <c r="AHB230" s="2"/>
      <c r="AHC230" s="2"/>
      <c r="AHD230" s="2"/>
      <c r="AHE230" s="2"/>
      <c r="AHF230" s="2"/>
      <c r="AHG230" s="2"/>
      <c r="AHH230" s="2"/>
      <c r="AHI230" s="2"/>
      <c r="AHJ230" s="2"/>
      <c r="AHK230" s="2"/>
      <c r="AHL230" s="2"/>
      <c r="AHM230" s="2"/>
      <c r="AHN230" s="2"/>
      <c r="AHO230" s="2"/>
      <c r="AHP230" s="2"/>
      <c r="AHQ230" s="2"/>
      <c r="AHR230" s="2"/>
      <c r="AHS230" s="2"/>
      <c r="AHT230" s="2"/>
      <c r="AHU230" s="2"/>
      <c r="AHV230" s="2"/>
      <c r="AHW230" s="2"/>
      <c r="AHX230" s="2"/>
      <c r="AHY230" s="2"/>
      <c r="AHZ230" s="2"/>
      <c r="AIA230" s="2"/>
      <c r="AIB230" s="2"/>
      <c r="AIC230" s="2"/>
      <c r="AID230" s="2"/>
      <c r="AIE230" s="2"/>
      <c r="AIF230" s="2"/>
      <c r="AIG230" s="2"/>
      <c r="AIH230" s="2"/>
      <c r="AII230" s="2"/>
      <c r="AIJ230" s="2"/>
      <c r="AIK230" s="2"/>
      <c r="AIL230" s="2"/>
      <c r="AIM230" s="2"/>
      <c r="AIN230" s="2"/>
      <c r="AIO230" s="2"/>
      <c r="AIP230" s="2"/>
      <c r="AIQ230" s="2"/>
      <c r="AIR230" s="2"/>
      <c r="AIS230" s="2"/>
      <c r="AIT230" s="2"/>
      <c r="AIU230" s="2"/>
      <c r="AIV230" s="2"/>
      <c r="AIW230" s="2"/>
      <c r="AIX230" s="2"/>
      <c r="AIY230" s="2"/>
      <c r="AIZ230" s="2"/>
      <c r="AJA230" s="2"/>
      <c r="AJB230" s="2"/>
      <c r="AJC230" s="2"/>
      <c r="AJD230" s="2"/>
      <c r="AJE230" s="2"/>
      <c r="AJF230" s="2"/>
      <c r="AJG230" s="2"/>
      <c r="AJH230" s="2"/>
      <c r="AJI230" s="2"/>
      <c r="AJJ230" s="2"/>
      <c r="AJK230" s="2"/>
      <c r="AJL230" s="2"/>
      <c r="AJM230" s="2"/>
      <c r="AJN230" s="2"/>
      <c r="AJO230" s="2"/>
      <c r="AJP230" s="2"/>
      <c r="AJQ230" s="2"/>
    </row>
    <row r="231" spans="1:953" s="1" customFormat="1">
      <c r="A231" s="2"/>
      <c r="B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  <c r="HQ231" s="2"/>
      <c r="HR231" s="2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/>
      <c r="IL231" s="2"/>
      <c r="IM231" s="2"/>
      <c r="IN231" s="2"/>
      <c r="IO231" s="2"/>
      <c r="IP231" s="2"/>
      <c r="IQ231" s="2"/>
      <c r="IR231" s="2"/>
      <c r="IS231" s="2"/>
      <c r="IT231" s="2"/>
      <c r="IU231" s="2"/>
      <c r="IV231" s="2"/>
      <c r="IW231" s="2"/>
      <c r="IX231" s="2"/>
      <c r="IY231" s="2"/>
      <c r="IZ231" s="2"/>
      <c r="JA231" s="2"/>
      <c r="JB231" s="2"/>
      <c r="JC231" s="2"/>
      <c r="JD231" s="2"/>
      <c r="JE231" s="2"/>
      <c r="JF231" s="2"/>
      <c r="JG231" s="2"/>
      <c r="JH231" s="2"/>
      <c r="JI231" s="2"/>
      <c r="JJ231" s="2"/>
      <c r="JK231" s="2"/>
      <c r="JL231" s="2"/>
      <c r="JM231" s="2"/>
      <c r="JN231" s="2"/>
      <c r="JO231" s="2"/>
      <c r="JP231" s="2"/>
      <c r="JQ231" s="2"/>
      <c r="JR231" s="2"/>
      <c r="JS231" s="2"/>
      <c r="JT231" s="2"/>
      <c r="JU231" s="2"/>
      <c r="JV231" s="2"/>
      <c r="JW231" s="2"/>
      <c r="JX231" s="2"/>
      <c r="JY231" s="2"/>
      <c r="JZ231" s="2"/>
      <c r="KA231" s="2"/>
      <c r="KB231" s="2"/>
      <c r="KC231" s="2"/>
      <c r="KD231" s="2"/>
      <c r="KE231" s="2"/>
      <c r="KF231" s="2"/>
      <c r="KG231" s="2"/>
      <c r="KH231" s="2"/>
      <c r="KI231" s="2"/>
      <c r="KJ231" s="2"/>
      <c r="KK231" s="2"/>
      <c r="KL231" s="2"/>
      <c r="KM231" s="2"/>
      <c r="KN231" s="2"/>
      <c r="KO231" s="2"/>
      <c r="KP231" s="2"/>
      <c r="KQ231" s="2"/>
      <c r="KR231" s="2"/>
      <c r="KS231" s="2"/>
      <c r="KT231" s="2"/>
      <c r="KU231" s="2"/>
      <c r="KV231" s="2"/>
      <c r="KW231" s="2"/>
      <c r="KX231" s="2"/>
      <c r="KY231" s="2"/>
      <c r="KZ231" s="2"/>
      <c r="LA231" s="2"/>
      <c r="LB231" s="2"/>
      <c r="LC231" s="2"/>
      <c r="LD231" s="2"/>
      <c r="LE231" s="2"/>
      <c r="LF231" s="2"/>
      <c r="LG231" s="2"/>
      <c r="LH231" s="2"/>
      <c r="LI231" s="2"/>
      <c r="LJ231" s="2"/>
      <c r="LK231" s="2"/>
      <c r="LL231" s="2"/>
      <c r="LM231" s="2"/>
      <c r="LN231" s="2"/>
      <c r="LO231" s="2"/>
      <c r="LP231" s="2"/>
      <c r="LQ231" s="2"/>
      <c r="LR231" s="2"/>
      <c r="LS231" s="2"/>
      <c r="LT231" s="2"/>
      <c r="LU231" s="2"/>
      <c r="LV231" s="2"/>
      <c r="LW231" s="2"/>
      <c r="LX231" s="2"/>
      <c r="LY231" s="2"/>
      <c r="LZ231" s="2"/>
      <c r="MA231" s="2"/>
      <c r="MB231" s="2"/>
      <c r="MC231" s="2"/>
      <c r="MD231" s="2"/>
      <c r="ME231" s="2"/>
      <c r="MF231" s="2"/>
      <c r="MG231" s="2"/>
      <c r="MH231" s="2"/>
      <c r="MI231" s="2"/>
      <c r="MJ231" s="2"/>
      <c r="MK231" s="2"/>
      <c r="ML231" s="2"/>
      <c r="MM231" s="2"/>
      <c r="MN231" s="2"/>
      <c r="MO231" s="2"/>
      <c r="MP231" s="2"/>
      <c r="MQ231" s="2"/>
      <c r="MR231" s="2"/>
      <c r="MS231" s="2"/>
      <c r="MT231" s="2"/>
      <c r="MU231" s="2"/>
      <c r="MV231" s="2"/>
      <c r="MW231" s="2"/>
      <c r="MX231" s="2"/>
      <c r="MY231" s="2"/>
      <c r="MZ231" s="2"/>
      <c r="NA231" s="2"/>
      <c r="NB231" s="2"/>
      <c r="NC231" s="2"/>
      <c r="ND231" s="2"/>
      <c r="NE231" s="2"/>
      <c r="NF231" s="2"/>
      <c r="NG231" s="2"/>
      <c r="NH231" s="2"/>
      <c r="NI231" s="2"/>
      <c r="NJ231" s="2"/>
      <c r="NK231" s="2"/>
      <c r="NL231" s="2"/>
      <c r="NM231" s="2"/>
      <c r="NN231" s="2"/>
      <c r="NO231" s="2"/>
      <c r="NP231" s="2"/>
      <c r="NQ231" s="2"/>
      <c r="NR231" s="2"/>
      <c r="NS231" s="2"/>
      <c r="NT231" s="2"/>
      <c r="NU231" s="2"/>
      <c r="NV231" s="2"/>
      <c r="NW231" s="2"/>
      <c r="NX231" s="2"/>
      <c r="NY231" s="2"/>
      <c r="NZ231" s="2"/>
      <c r="OA231" s="2"/>
      <c r="OB231" s="2"/>
      <c r="OC231" s="2"/>
      <c r="OD231" s="2"/>
      <c r="OE231" s="2"/>
      <c r="OF231" s="2"/>
      <c r="OG231" s="2"/>
      <c r="OH231" s="2"/>
      <c r="OI231" s="2"/>
      <c r="OJ231" s="2"/>
      <c r="OK231" s="2"/>
      <c r="OL231" s="2"/>
      <c r="OM231" s="2"/>
      <c r="ON231" s="2"/>
      <c r="OO231" s="2"/>
      <c r="OP231" s="2"/>
      <c r="OQ231" s="2"/>
      <c r="OR231" s="2"/>
      <c r="OS231" s="2"/>
      <c r="OT231" s="2"/>
      <c r="OU231" s="2"/>
      <c r="OV231" s="2"/>
      <c r="OW231" s="2"/>
      <c r="OX231" s="2"/>
      <c r="OY231" s="2"/>
      <c r="OZ231" s="2"/>
      <c r="PA231" s="2"/>
      <c r="PB231" s="2"/>
      <c r="PC231" s="2"/>
      <c r="PD231" s="2"/>
      <c r="PE231" s="2"/>
      <c r="PF231" s="2"/>
      <c r="PG231" s="2"/>
      <c r="PH231" s="2"/>
      <c r="PI231" s="2"/>
      <c r="PJ231" s="2"/>
      <c r="PK231" s="2"/>
      <c r="PL231" s="2"/>
      <c r="PM231" s="2"/>
      <c r="PN231" s="2"/>
      <c r="PO231" s="2"/>
      <c r="PP231" s="2"/>
      <c r="PQ231" s="2"/>
      <c r="PR231" s="2"/>
      <c r="PS231" s="2"/>
      <c r="PT231" s="2"/>
      <c r="PU231" s="2"/>
      <c r="PV231" s="2"/>
      <c r="PW231" s="2"/>
      <c r="PX231" s="2"/>
      <c r="PY231" s="2"/>
      <c r="PZ231" s="2"/>
      <c r="QA231" s="2"/>
      <c r="QB231" s="2"/>
      <c r="QC231" s="2"/>
      <c r="QD231" s="2"/>
      <c r="QE231" s="2"/>
      <c r="QF231" s="2"/>
      <c r="QG231" s="2"/>
      <c r="QH231" s="2"/>
      <c r="QI231" s="2"/>
      <c r="QJ231" s="2"/>
      <c r="QK231" s="2"/>
      <c r="QL231" s="2"/>
      <c r="QM231" s="2"/>
      <c r="QN231" s="2"/>
      <c r="QO231" s="2"/>
      <c r="QP231" s="2"/>
      <c r="QQ231" s="2"/>
      <c r="QR231" s="2"/>
      <c r="QS231" s="2"/>
      <c r="QT231" s="2"/>
      <c r="QU231" s="2"/>
      <c r="QV231" s="2"/>
      <c r="QW231" s="2"/>
      <c r="QX231" s="2"/>
      <c r="QY231" s="2"/>
      <c r="QZ231" s="2"/>
      <c r="RA231" s="2"/>
      <c r="RB231" s="2"/>
      <c r="RC231" s="2"/>
      <c r="RD231" s="2"/>
      <c r="RE231" s="2"/>
      <c r="RF231" s="2"/>
      <c r="RG231" s="2"/>
      <c r="RH231" s="2"/>
      <c r="RI231" s="2"/>
      <c r="RJ231" s="2"/>
      <c r="RK231" s="2"/>
      <c r="RL231" s="2"/>
      <c r="RM231" s="2"/>
      <c r="RN231" s="2"/>
      <c r="RO231" s="2"/>
      <c r="RP231" s="2"/>
      <c r="RQ231" s="2"/>
      <c r="RR231" s="2"/>
      <c r="RS231" s="2"/>
      <c r="RT231" s="2"/>
      <c r="RU231" s="2"/>
      <c r="RV231" s="2"/>
      <c r="RW231" s="2"/>
      <c r="RX231" s="2"/>
      <c r="RY231" s="2"/>
      <c r="RZ231" s="2"/>
      <c r="SA231" s="2"/>
      <c r="SB231" s="2"/>
      <c r="SC231" s="2"/>
      <c r="SD231" s="2"/>
      <c r="SE231" s="2"/>
      <c r="SF231" s="2"/>
      <c r="SG231" s="2"/>
      <c r="SH231" s="2"/>
      <c r="SI231" s="2"/>
      <c r="SJ231" s="2"/>
      <c r="SK231" s="2"/>
      <c r="SL231" s="2"/>
      <c r="SM231" s="2"/>
      <c r="SN231" s="2"/>
      <c r="SO231" s="2"/>
      <c r="SP231" s="2"/>
      <c r="SQ231" s="2"/>
      <c r="SR231" s="2"/>
      <c r="SS231" s="2"/>
      <c r="ST231" s="2"/>
      <c r="SU231" s="2"/>
      <c r="SV231" s="2"/>
      <c r="SW231" s="2"/>
      <c r="SX231" s="2"/>
      <c r="SY231" s="2"/>
      <c r="SZ231" s="2"/>
      <c r="TA231" s="2"/>
      <c r="TB231" s="2"/>
      <c r="TC231" s="2"/>
      <c r="TD231" s="2"/>
      <c r="TE231" s="2"/>
      <c r="TF231" s="2"/>
      <c r="TG231" s="2"/>
      <c r="TH231" s="2"/>
      <c r="TI231" s="2"/>
      <c r="TJ231" s="2"/>
      <c r="TK231" s="2"/>
      <c r="TL231" s="2"/>
      <c r="TM231" s="2"/>
      <c r="TN231" s="2"/>
      <c r="TO231" s="2"/>
      <c r="TP231" s="2"/>
      <c r="TQ231" s="2"/>
      <c r="TR231" s="2"/>
      <c r="TS231" s="2"/>
      <c r="TT231" s="2"/>
      <c r="TU231" s="2"/>
      <c r="TV231" s="2"/>
      <c r="TW231" s="2"/>
      <c r="TX231" s="2"/>
      <c r="TY231" s="2"/>
      <c r="TZ231" s="2"/>
      <c r="UA231" s="2"/>
      <c r="UB231" s="2"/>
      <c r="UC231" s="2"/>
      <c r="UD231" s="2"/>
      <c r="UE231" s="2"/>
      <c r="UF231" s="2"/>
      <c r="UG231" s="2"/>
      <c r="UH231" s="2"/>
      <c r="UI231" s="2"/>
      <c r="UJ231" s="2"/>
      <c r="UK231" s="2"/>
      <c r="UL231" s="2"/>
      <c r="UM231" s="2"/>
      <c r="UN231" s="2"/>
      <c r="UO231" s="2"/>
      <c r="UP231" s="2"/>
      <c r="UQ231" s="2"/>
      <c r="UR231" s="2"/>
      <c r="US231" s="2"/>
      <c r="UT231" s="2"/>
      <c r="UU231" s="2"/>
      <c r="UV231" s="2"/>
      <c r="UW231" s="2"/>
      <c r="UX231" s="2"/>
      <c r="UY231" s="2"/>
      <c r="UZ231" s="2"/>
      <c r="VA231" s="2"/>
      <c r="VB231" s="2"/>
      <c r="VC231" s="2"/>
      <c r="VD231" s="2"/>
      <c r="VE231" s="2"/>
      <c r="VF231" s="2"/>
      <c r="VG231" s="2"/>
      <c r="VH231" s="2"/>
      <c r="VI231" s="2"/>
      <c r="VJ231" s="2"/>
      <c r="VK231" s="2"/>
      <c r="VL231" s="2"/>
      <c r="VM231" s="2"/>
      <c r="VN231" s="2"/>
      <c r="VO231" s="2"/>
      <c r="VP231" s="2"/>
      <c r="VQ231" s="2"/>
      <c r="VR231" s="2"/>
      <c r="VS231" s="2"/>
      <c r="VT231" s="2"/>
      <c r="VU231" s="2"/>
      <c r="VV231" s="2"/>
      <c r="VW231" s="2"/>
      <c r="VX231" s="2"/>
      <c r="VY231" s="2"/>
      <c r="VZ231" s="2"/>
      <c r="WA231" s="2"/>
      <c r="WB231" s="2"/>
      <c r="WC231" s="2"/>
      <c r="WD231" s="2"/>
      <c r="WE231" s="2"/>
      <c r="WF231" s="2"/>
      <c r="WG231" s="2"/>
      <c r="WH231" s="2"/>
      <c r="WI231" s="2"/>
      <c r="WJ231" s="2"/>
      <c r="WK231" s="2"/>
      <c r="WL231" s="2"/>
      <c r="WM231" s="2"/>
      <c r="WN231" s="2"/>
      <c r="WO231" s="2"/>
      <c r="WP231" s="2"/>
      <c r="WQ231" s="2"/>
      <c r="WR231" s="2"/>
      <c r="WS231" s="2"/>
      <c r="WT231" s="2"/>
      <c r="WU231" s="2"/>
      <c r="WV231" s="2"/>
      <c r="WW231" s="2"/>
      <c r="WX231" s="2"/>
      <c r="WY231" s="2"/>
      <c r="WZ231" s="2"/>
      <c r="XA231" s="2"/>
      <c r="XB231" s="2"/>
      <c r="XC231" s="2"/>
      <c r="XD231" s="2"/>
      <c r="XE231" s="2"/>
      <c r="XF231" s="2"/>
      <c r="XG231" s="2"/>
      <c r="XH231" s="2"/>
      <c r="XI231" s="2"/>
      <c r="XJ231" s="2"/>
      <c r="XK231" s="2"/>
      <c r="XL231" s="2"/>
      <c r="XM231" s="2"/>
      <c r="XN231" s="2"/>
      <c r="XO231" s="2"/>
      <c r="XP231" s="2"/>
      <c r="XQ231" s="2"/>
      <c r="XR231" s="2"/>
      <c r="XS231" s="2"/>
      <c r="XT231" s="2"/>
      <c r="XU231" s="2"/>
      <c r="XV231" s="2"/>
      <c r="XW231" s="2"/>
      <c r="XX231" s="2"/>
      <c r="XY231" s="2"/>
      <c r="XZ231" s="2"/>
      <c r="YA231" s="2"/>
      <c r="YB231" s="2"/>
      <c r="YC231" s="2"/>
      <c r="YD231" s="2"/>
      <c r="YE231" s="2"/>
      <c r="YF231" s="2"/>
      <c r="YG231" s="2"/>
      <c r="YH231" s="2"/>
      <c r="YI231" s="2"/>
      <c r="YJ231" s="2"/>
      <c r="YK231" s="2"/>
      <c r="YL231" s="2"/>
      <c r="YM231" s="2"/>
      <c r="YN231" s="2"/>
      <c r="YO231" s="2"/>
      <c r="YP231" s="2"/>
      <c r="YQ231" s="2"/>
      <c r="YR231" s="2"/>
      <c r="YS231" s="2"/>
      <c r="YT231" s="2"/>
      <c r="YU231" s="2"/>
      <c r="YV231" s="2"/>
      <c r="YW231" s="2"/>
      <c r="YX231" s="2"/>
      <c r="YY231" s="2"/>
      <c r="YZ231" s="2"/>
      <c r="ZA231" s="2"/>
      <c r="ZB231" s="2"/>
      <c r="ZC231" s="2"/>
      <c r="ZD231" s="2"/>
      <c r="ZE231" s="2"/>
      <c r="ZF231" s="2"/>
      <c r="ZG231" s="2"/>
      <c r="ZH231" s="2"/>
      <c r="ZI231" s="2"/>
      <c r="ZJ231" s="2"/>
      <c r="ZK231" s="2"/>
      <c r="ZL231" s="2"/>
      <c r="ZM231" s="2"/>
      <c r="ZN231" s="2"/>
      <c r="ZO231" s="2"/>
      <c r="ZP231" s="2"/>
      <c r="ZQ231" s="2"/>
      <c r="ZR231" s="2"/>
      <c r="ZS231" s="2"/>
      <c r="ZT231" s="2"/>
      <c r="ZU231" s="2"/>
      <c r="ZV231" s="2"/>
      <c r="ZW231" s="2"/>
      <c r="ZX231" s="2"/>
      <c r="ZY231" s="2"/>
      <c r="ZZ231" s="2"/>
      <c r="AAA231" s="2"/>
      <c r="AAB231" s="2"/>
      <c r="AAC231" s="2"/>
      <c r="AAD231" s="2"/>
      <c r="AAE231" s="2"/>
      <c r="AAF231" s="2"/>
      <c r="AAG231" s="2"/>
      <c r="AAH231" s="2"/>
      <c r="AAI231" s="2"/>
      <c r="AAJ231" s="2"/>
      <c r="AAK231" s="2"/>
      <c r="AAL231" s="2"/>
      <c r="AAM231" s="2"/>
      <c r="AAN231" s="2"/>
      <c r="AAO231" s="2"/>
      <c r="AAP231" s="2"/>
      <c r="AAQ231" s="2"/>
      <c r="AAR231" s="2"/>
      <c r="AAS231" s="2"/>
      <c r="AAT231" s="2"/>
      <c r="AAU231" s="2"/>
      <c r="AAV231" s="2"/>
      <c r="AAW231" s="2"/>
      <c r="AAX231" s="2"/>
      <c r="AAY231" s="2"/>
      <c r="AAZ231" s="2"/>
      <c r="ABA231" s="2"/>
      <c r="ABB231" s="2"/>
      <c r="ABC231" s="2"/>
      <c r="ABD231" s="2"/>
      <c r="ABE231" s="2"/>
      <c r="ABF231" s="2"/>
      <c r="ABG231" s="2"/>
      <c r="ABH231" s="2"/>
      <c r="ABI231" s="2"/>
      <c r="ABJ231" s="2"/>
      <c r="ABK231" s="2"/>
      <c r="ABL231" s="2"/>
      <c r="ABM231" s="2"/>
      <c r="ABN231" s="2"/>
      <c r="ABO231" s="2"/>
      <c r="ABP231" s="2"/>
      <c r="ABQ231" s="2"/>
      <c r="ABR231" s="2"/>
      <c r="ABS231" s="2"/>
      <c r="ABT231" s="2"/>
      <c r="ABU231" s="2"/>
      <c r="ABV231" s="2"/>
      <c r="ABW231" s="2"/>
      <c r="ABX231" s="2"/>
      <c r="ABY231" s="2"/>
      <c r="ABZ231" s="2"/>
      <c r="ACA231" s="2"/>
      <c r="ACB231" s="2"/>
      <c r="ACC231" s="2"/>
      <c r="ACD231" s="2"/>
      <c r="ACE231" s="2"/>
      <c r="ACF231" s="2"/>
      <c r="ACG231" s="2"/>
      <c r="ACH231" s="2"/>
      <c r="ACI231" s="2"/>
      <c r="ACJ231" s="2"/>
      <c r="ACK231" s="2"/>
      <c r="ACL231" s="2"/>
      <c r="ACM231" s="2"/>
      <c r="ACN231" s="2"/>
      <c r="ACO231" s="2"/>
      <c r="ACP231" s="2"/>
      <c r="ACQ231" s="2"/>
      <c r="ACR231" s="2"/>
      <c r="ACS231" s="2"/>
      <c r="ACT231" s="2"/>
      <c r="ACU231" s="2"/>
      <c r="ACV231" s="2"/>
      <c r="ACW231" s="2"/>
      <c r="ACX231" s="2"/>
      <c r="ACY231" s="2"/>
      <c r="ACZ231" s="2"/>
      <c r="ADA231" s="2"/>
      <c r="ADB231" s="2"/>
      <c r="ADC231" s="2"/>
      <c r="ADD231" s="2"/>
      <c r="ADE231" s="2"/>
      <c r="ADF231" s="2"/>
      <c r="ADG231" s="2"/>
      <c r="ADH231" s="2"/>
      <c r="ADI231" s="2"/>
      <c r="ADJ231" s="2"/>
      <c r="ADK231" s="2"/>
      <c r="ADL231" s="2"/>
      <c r="ADM231" s="2"/>
      <c r="ADN231" s="2"/>
      <c r="ADO231" s="2"/>
      <c r="ADP231" s="2"/>
      <c r="ADQ231" s="2"/>
      <c r="ADR231" s="2"/>
      <c r="ADS231" s="2"/>
      <c r="ADT231" s="2"/>
      <c r="ADU231" s="2"/>
      <c r="ADV231" s="2"/>
      <c r="ADW231" s="2"/>
      <c r="ADX231" s="2"/>
      <c r="ADY231" s="2"/>
      <c r="ADZ231" s="2"/>
      <c r="AEA231" s="2"/>
      <c r="AEB231" s="2"/>
      <c r="AEC231" s="2"/>
      <c r="AED231" s="2"/>
      <c r="AEE231" s="2"/>
      <c r="AEF231" s="2"/>
      <c r="AEG231" s="2"/>
      <c r="AEH231" s="2"/>
      <c r="AEI231" s="2"/>
      <c r="AEJ231" s="2"/>
      <c r="AEK231" s="2"/>
      <c r="AEL231" s="2"/>
      <c r="AEM231" s="2"/>
      <c r="AEN231" s="2"/>
      <c r="AEO231" s="2"/>
      <c r="AEP231" s="2"/>
      <c r="AEQ231" s="2"/>
      <c r="AER231" s="2"/>
      <c r="AES231" s="2"/>
      <c r="AET231" s="2"/>
      <c r="AEU231" s="2"/>
      <c r="AEV231" s="2"/>
      <c r="AEW231" s="2"/>
      <c r="AEX231" s="2"/>
      <c r="AEY231" s="2"/>
      <c r="AEZ231" s="2"/>
      <c r="AFA231" s="2"/>
      <c r="AFB231" s="2"/>
      <c r="AFC231" s="2"/>
      <c r="AFD231" s="2"/>
      <c r="AFE231" s="2"/>
      <c r="AFF231" s="2"/>
      <c r="AFG231" s="2"/>
      <c r="AFH231" s="2"/>
      <c r="AFI231" s="2"/>
      <c r="AFJ231" s="2"/>
      <c r="AFK231" s="2"/>
      <c r="AFL231" s="2"/>
      <c r="AFM231" s="2"/>
      <c r="AFN231" s="2"/>
      <c r="AFO231" s="2"/>
      <c r="AFP231" s="2"/>
      <c r="AFQ231" s="2"/>
      <c r="AFR231" s="2"/>
      <c r="AFS231" s="2"/>
      <c r="AFT231" s="2"/>
      <c r="AFU231" s="2"/>
      <c r="AFV231" s="2"/>
      <c r="AFW231" s="2"/>
      <c r="AFX231" s="2"/>
      <c r="AFY231" s="2"/>
      <c r="AFZ231" s="2"/>
      <c r="AGA231" s="2"/>
      <c r="AGB231" s="2"/>
      <c r="AGC231" s="2"/>
      <c r="AGD231" s="2"/>
      <c r="AGE231" s="2"/>
      <c r="AGF231" s="2"/>
      <c r="AGG231" s="2"/>
      <c r="AGH231" s="2"/>
      <c r="AGI231" s="2"/>
      <c r="AGJ231" s="2"/>
      <c r="AGK231" s="2"/>
      <c r="AGL231" s="2"/>
      <c r="AGM231" s="2"/>
      <c r="AGN231" s="2"/>
      <c r="AGO231" s="2"/>
      <c r="AGP231" s="2"/>
      <c r="AGQ231" s="2"/>
      <c r="AGR231" s="2"/>
      <c r="AGS231" s="2"/>
      <c r="AGT231" s="2"/>
      <c r="AGU231" s="2"/>
      <c r="AGV231" s="2"/>
      <c r="AGW231" s="2"/>
      <c r="AGX231" s="2"/>
      <c r="AGY231" s="2"/>
      <c r="AGZ231" s="2"/>
      <c r="AHA231" s="2"/>
      <c r="AHB231" s="2"/>
      <c r="AHC231" s="2"/>
      <c r="AHD231" s="2"/>
      <c r="AHE231" s="2"/>
      <c r="AHF231" s="2"/>
      <c r="AHG231" s="2"/>
      <c r="AHH231" s="2"/>
      <c r="AHI231" s="2"/>
      <c r="AHJ231" s="2"/>
      <c r="AHK231" s="2"/>
      <c r="AHL231" s="2"/>
      <c r="AHM231" s="2"/>
      <c r="AHN231" s="2"/>
      <c r="AHO231" s="2"/>
      <c r="AHP231" s="2"/>
      <c r="AHQ231" s="2"/>
      <c r="AHR231" s="2"/>
      <c r="AHS231" s="2"/>
      <c r="AHT231" s="2"/>
      <c r="AHU231" s="2"/>
      <c r="AHV231" s="2"/>
      <c r="AHW231" s="2"/>
      <c r="AHX231" s="2"/>
      <c r="AHY231" s="2"/>
      <c r="AHZ231" s="2"/>
      <c r="AIA231" s="2"/>
      <c r="AIB231" s="2"/>
      <c r="AIC231" s="2"/>
      <c r="AID231" s="2"/>
      <c r="AIE231" s="2"/>
      <c r="AIF231" s="2"/>
      <c r="AIG231" s="2"/>
      <c r="AIH231" s="2"/>
      <c r="AII231" s="2"/>
      <c r="AIJ231" s="2"/>
      <c r="AIK231" s="2"/>
      <c r="AIL231" s="2"/>
      <c r="AIM231" s="2"/>
      <c r="AIN231" s="2"/>
      <c r="AIO231" s="2"/>
      <c r="AIP231" s="2"/>
      <c r="AIQ231" s="2"/>
      <c r="AIR231" s="2"/>
      <c r="AIS231" s="2"/>
      <c r="AIT231" s="2"/>
      <c r="AIU231" s="2"/>
      <c r="AIV231" s="2"/>
      <c r="AIW231" s="2"/>
      <c r="AIX231" s="2"/>
      <c r="AIY231" s="2"/>
      <c r="AIZ231" s="2"/>
      <c r="AJA231" s="2"/>
      <c r="AJB231" s="2"/>
      <c r="AJC231" s="2"/>
      <c r="AJD231" s="2"/>
      <c r="AJE231" s="2"/>
      <c r="AJF231" s="2"/>
      <c r="AJG231" s="2"/>
      <c r="AJH231" s="2"/>
      <c r="AJI231" s="2"/>
      <c r="AJJ231" s="2"/>
      <c r="AJK231" s="2"/>
      <c r="AJL231" s="2"/>
      <c r="AJM231" s="2"/>
      <c r="AJN231" s="2"/>
      <c r="AJO231" s="2"/>
      <c r="AJP231" s="2"/>
      <c r="AJQ231" s="2"/>
    </row>
    <row r="232" spans="1:953" s="1" customFormat="1">
      <c r="A232" s="2"/>
      <c r="B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  <c r="IN232" s="2"/>
      <c r="IO232" s="2"/>
      <c r="IP232" s="2"/>
      <c r="IQ232" s="2"/>
      <c r="IR232" s="2"/>
      <c r="IS232" s="2"/>
      <c r="IT232" s="2"/>
      <c r="IU232" s="2"/>
      <c r="IV232" s="2"/>
      <c r="IW232" s="2"/>
      <c r="IX232" s="2"/>
      <c r="IY232" s="2"/>
      <c r="IZ232" s="2"/>
      <c r="JA232" s="2"/>
      <c r="JB232" s="2"/>
      <c r="JC232" s="2"/>
      <c r="JD232" s="2"/>
      <c r="JE232" s="2"/>
      <c r="JF232" s="2"/>
      <c r="JG232" s="2"/>
      <c r="JH232" s="2"/>
      <c r="JI232" s="2"/>
      <c r="JJ232" s="2"/>
      <c r="JK232" s="2"/>
      <c r="JL232" s="2"/>
      <c r="JM232" s="2"/>
      <c r="JN232" s="2"/>
      <c r="JO232" s="2"/>
      <c r="JP232" s="2"/>
      <c r="JQ232" s="2"/>
      <c r="JR232" s="2"/>
      <c r="JS232" s="2"/>
      <c r="JT232" s="2"/>
      <c r="JU232" s="2"/>
      <c r="JV232" s="2"/>
      <c r="JW232" s="2"/>
      <c r="JX232" s="2"/>
      <c r="JY232" s="2"/>
      <c r="JZ232" s="2"/>
      <c r="KA232" s="2"/>
      <c r="KB232" s="2"/>
      <c r="KC232" s="2"/>
      <c r="KD232" s="2"/>
      <c r="KE232" s="2"/>
      <c r="KF232" s="2"/>
      <c r="KG232" s="2"/>
      <c r="KH232" s="2"/>
      <c r="KI232" s="2"/>
      <c r="KJ232" s="2"/>
      <c r="KK232" s="2"/>
      <c r="KL232" s="2"/>
      <c r="KM232" s="2"/>
      <c r="KN232" s="2"/>
      <c r="KO232" s="2"/>
      <c r="KP232" s="2"/>
      <c r="KQ232" s="2"/>
      <c r="KR232" s="2"/>
      <c r="KS232" s="2"/>
      <c r="KT232" s="2"/>
      <c r="KU232" s="2"/>
      <c r="KV232" s="2"/>
      <c r="KW232" s="2"/>
      <c r="KX232" s="2"/>
      <c r="KY232" s="2"/>
      <c r="KZ232" s="2"/>
      <c r="LA232" s="2"/>
      <c r="LB232" s="2"/>
      <c r="LC232" s="2"/>
      <c r="LD232" s="2"/>
      <c r="LE232" s="2"/>
      <c r="LF232" s="2"/>
      <c r="LG232" s="2"/>
      <c r="LH232" s="2"/>
      <c r="LI232" s="2"/>
      <c r="LJ232" s="2"/>
      <c r="LK232" s="2"/>
      <c r="LL232" s="2"/>
      <c r="LM232" s="2"/>
      <c r="LN232" s="2"/>
      <c r="LO232" s="2"/>
      <c r="LP232" s="2"/>
      <c r="LQ232" s="2"/>
      <c r="LR232" s="2"/>
      <c r="LS232" s="2"/>
      <c r="LT232" s="2"/>
      <c r="LU232" s="2"/>
      <c r="LV232" s="2"/>
      <c r="LW232" s="2"/>
      <c r="LX232" s="2"/>
      <c r="LY232" s="2"/>
      <c r="LZ232" s="2"/>
      <c r="MA232" s="2"/>
      <c r="MB232" s="2"/>
      <c r="MC232" s="2"/>
      <c r="MD232" s="2"/>
      <c r="ME232" s="2"/>
      <c r="MF232" s="2"/>
      <c r="MG232" s="2"/>
      <c r="MH232" s="2"/>
      <c r="MI232" s="2"/>
      <c r="MJ232" s="2"/>
      <c r="MK232" s="2"/>
      <c r="ML232" s="2"/>
      <c r="MM232" s="2"/>
      <c r="MN232" s="2"/>
      <c r="MO232" s="2"/>
      <c r="MP232" s="2"/>
      <c r="MQ232" s="2"/>
      <c r="MR232" s="2"/>
      <c r="MS232" s="2"/>
      <c r="MT232" s="2"/>
      <c r="MU232" s="2"/>
      <c r="MV232" s="2"/>
      <c r="MW232" s="2"/>
      <c r="MX232" s="2"/>
      <c r="MY232" s="2"/>
      <c r="MZ232" s="2"/>
      <c r="NA232" s="2"/>
      <c r="NB232" s="2"/>
      <c r="NC232" s="2"/>
      <c r="ND232" s="2"/>
      <c r="NE232" s="2"/>
      <c r="NF232" s="2"/>
      <c r="NG232" s="2"/>
      <c r="NH232" s="2"/>
      <c r="NI232" s="2"/>
      <c r="NJ232" s="2"/>
      <c r="NK232" s="2"/>
      <c r="NL232" s="2"/>
      <c r="NM232" s="2"/>
      <c r="NN232" s="2"/>
      <c r="NO232" s="2"/>
      <c r="NP232" s="2"/>
      <c r="NQ232" s="2"/>
      <c r="NR232" s="2"/>
      <c r="NS232" s="2"/>
      <c r="NT232" s="2"/>
      <c r="NU232" s="2"/>
      <c r="NV232" s="2"/>
      <c r="NW232" s="2"/>
      <c r="NX232" s="2"/>
      <c r="NY232" s="2"/>
      <c r="NZ232" s="2"/>
      <c r="OA232" s="2"/>
      <c r="OB232" s="2"/>
      <c r="OC232" s="2"/>
      <c r="OD232" s="2"/>
      <c r="OE232" s="2"/>
      <c r="OF232" s="2"/>
      <c r="OG232" s="2"/>
      <c r="OH232" s="2"/>
      <c r="OI232" s="2"/>
      <c r="OJ232" s="2"/>
      <c r="OK232" s="2"/>
      <c r="OL232" s="2"/>
      <c r="OM232" s="2"/>
      <c r="ON232" s="2"/>
      <c r="OO232" s="2"/>
      <c r="OP232" s="2"/>
      <c r="OQ232" s="2"/>
      <c r="OR232" s="2"/>
      <c r="OS232" s="2"/>
      <c r="OT232" s="2"/>
      <c r="OU232" s="2"/>
      <c r="OV232" s="2"/>
      <c r="OW232" s="2"/>
      <c r="OX232" s="2"/>
      <c r="OY232" s="2"/>
      <c r="OZ232" s="2"/>
      <c r="PA232" s="2"/>
      <c r="PB232" s="2"/>
      <c r="PC232" s="2"/>
      <c r="PD232" s="2"/>
      <c r="PE232" s="2"/>
      <c r="PF232" s="2"/>
      <c r="PG232" s="2"/>
      <c r="PH232" s="2"/>
      <c r="PI232" s="2"/>
      <c r="PJ232" s="2"/>
      <c r="PK232" s="2"/>
      <c r="PL232" s="2"/>
      <c r="PM232" s="2"/>
      <c r="PN232" s="2"/>
      <c r="PO232" s="2"/>
      <c r="PP232" s="2"/>
      <c r="PQ232" s="2"/>
      <c r="PR232" s="2"/>
      <c r="PS232" s="2"/>
      <c r="PT232" s="2"/>
      <c r="PU232" s="2"/>
      <c r="PV232" s="2"/>
      <c r="PW232" s="2"/>
      <c r="PX232" s="2"/>
      <c r="PY232" s="2"/>
      <c r="PZ232" s="2"/>
      <c r="QA232" s="2"/>
      <c r="QB232" s="2"/>
      <c r="QC232" s="2"/>
      <c r="QD232" s="2"/>
      <c r="QE232" s="2"/>
      <c r="QF232" s="2"/>
      <c r="QG232" s="2"/>
      <c r="QH232" s="2"/>
      <c r="QI232" s="2"/>
      <c r="QJ232" s="2"/>
      <c r="QK232" s="2"/>
      <c r="QL232" s="2"/>
      <c r="QM232" s="2"/>
      <c r="QN232" s="2"/>
      <c r="QO232" s="2"/>
      <c r="QP232" s="2"/>
      <c r="QQ232" s="2"/>
      <c r="QR232" s="2"/>
      <c r="QS232" s="2"/>
      <c r="QT232" s="2"/>
      <c r="QU232" s="2"/>
      <c r="QV232" s="2"/>
      <c r="QW232" s="2"/>
      <c r="QX232" s="2"/>
      <c r="QY232" s="2"/>
      <c r="QZ232" s="2"/>
      <c r="RA232" s="2"/>
      <c r="RB232" s="2"/>
      <c r="RC232" s="2"/>
      <c r="RD232" s="2"/>
      <c r="RE232" s="2"/>
      <c r="RF232" s="2"/>
      <c r="RG232" s="2"/>
      <c r="RH232" s="2"/>
      <c r="RI232" s="2"/>
      <c r="RJ232" s="2"/>
      <c r="RK232" s="2"/>
      <c r="RL232" s="2"/>
      <c r="RM232" s="2"/>
      <c r="RN232" s="2"/>
      <c r="RO232" s="2"/>
      <c r="RP232" s="2"/>
      <c r="RQ232" s="2"/>
      <c r="RR232" s="2"/>
      <c r="RS232" s="2"/>
      <c r="RT232" s="2"/>
      <c r="RU232" s="2"/>
      <c r="RV232" s="2"/>
      <c r="RW232" s="2"/>
      <c r="RX232" s="2"/>
      <c r="RY232" s="2"/>
      <c r="RZ232" s="2"/>
      <c r="SA232" s="2"/>
      <c r="SB232" s="2"/>
      <c r="SC232" s="2"/>
      <c r="SD232" s="2"/>
      <c r="SE232" s="2"/>
      <c r="SF232" s="2"/>
      <c r="SG232" s="2"/>
      <c r="SH232" s="2"/>
      <c r="SI232" s="2"/>
      <c r="SJ232" s="2"/>
      <c r="SK232" s="2"/>
      <c r="SL232" s="2"/>
      <c r="SM232" s="2"/>
      <c r="SN232" s="2"/>
      <c r="SO232" s="2"/>
      <c r="SP232" s="2"/>
      <c r="SQ232" s="2"/>
      <c r="SR232" s="2"/>
      <c r="SS232" s="2"/>
      <c r="ST232" s="2"/>
      <c r="SU232" s="2"/>
      <c r="SV232" s="2"/>
      <c r="SW232" s="2"/>
      <c r="SX232" s="2"/>
      <c r="SY232" s="2"/>
      <c r="SZ232" s="2"/>
      <c r="TA232" s="2"/>
      <c r="TB232" s="2"/>
      <c r="TC232" s="2"/>
      <c r="TD232" s="2"/>
      <c r="TE232" s="2"/>
      <c r="TF232" s="2"/>
      <c r="TG232" s="2"/>
      <c r="TH232" s="2"/>
      <c r="TI232" s="2"/>
      <c r="TJ232" s="2"/>
      <c r="TK232" s="2"/>
      <c r="TL232" s="2"/>
      <c r="TM232" s="2"/>
      <c r="TN232" s="2"/>
      <c r="TO232" s="2"/>
      <c r="TP232" s="2"/>
      <c r="TQ232" s="2"/>
      <c r="TR232" s="2"/>
      <c r="TS232" s="2"/>
      <c r="TT232" s="2"/>
      <c r="TU232" s="2"/>
      <c r="TV232" s="2"/>
      <c r="TW232" s="2"/>
      <c r="TX232" s="2"/>
      <c r="TY232" s="2"/>
      <c r="TZ232" s="2"/>
      <c r="UA232" s="2"/>
      <c r="UB232" s="2"/>
      <c r="UC232" s="2"/>
      <c r="UD232" s="2"/>
      <c r="UE232" s="2"/>
      <c r="UF232" s="2"/>
      <c r="UG232" s="2"/>
      <c r="UH232" s="2"/>
      <c r="UI232" s="2"/>
      <c r="UJ232" s="2"/>
      <c r="UK232" s="2"/>
      <c r="UL232" s="2"/>
      <c r="UM232" s="2"/>
      <c r="UN232" s="2"/>
      <c r="UO232" s="2"/>
      <c r="UP232" s="2"/>
      <c r="UQ232" s="2"/>
      <c r="UR232" s="2"/>
      <c r="US232" s="2"/>
      <c r="UT232" s="2"/>
      <c r="UU232" s="2"/>
      <c r="UV232" s="2"/>
      <c r="UW232" s="2"/>
      <c r="UX232" s="2"/>
      <c r="UY232" s="2"/>
      <c r="UZ232" s="2"/>
      <c r="VA232" s="2"/>
      <c r="VB232" s="2"/>
      <c r="VC232" s="2"/>
      <c r="VD232" s="2"/>
      <c r="VE232" s="2"/>
      <c r="VF232" s="2"/>
      <c r="VG232" s="2"/>
      <c r="VH232" s="2"/>
      <c r="VI232" s="2"/>
      <c r="VJ232" s="2"/>
      <c r="VK232" s="2"/>
      <c r="VL232" s="2"/>
      <c r="VM232" s="2"/>
      <c r="VN232" s="2"/>
      <c r="VO232" s="2"/>
      <c r="VP232" s="2"/>
      <c r="VQ232" s="2"/>
      <c r="VR232" s="2"/>
      <c r="VS232" s="2"/>
      <c r="VT232" s="2"/>
      <c r="VU232" s="2"/>
      <c r="VV232" s="2"/>
      <c r="VW232" s="2"/>
      <c r="VX232" s="2"/>
      <c r="VY232" s="2"/>
      <c r="VZ232" s="2"/>
      <c r="WA232" s="2"/>
      <c r="WB232" s="2"/>
      <c r="WC232" s="2"/>
      <c r="WD232" s="2"/>
      <c r="WE232" s="2"/>
      <c r="WF232" s="2"/>
      <c r="WG232" s="2"/>
      <c r="WH232" s="2"/>
      <c r="WI232" s="2"/>
      <c r="WJ232" s="2"/>
      <c r="WK232" s="2"/>
      <c r="WL232" s="2"/>
      <c r="WM232" s="2"/>
      <c r="WN232" s="2"/>
      <c r="WO232" s="2"/>
      <c r="WP232" s="2"/>
      <c r="WQ232" s="2"/>
      <c r="WR232" s="2"/>
      <c r="WS232" s="2"/>
      <c r="WT232" s="2"/>
      <c r="WU232" s="2"/>
      <c r="WV232" s="2"/>
      <c r="WW232" s="2"/>
      <c r="WX232" s="2"/>
      <c r="WY232" s="2"/>
      <c r="WZ232" s="2"/>
      <c r="XA232" s="2"/>
      <c r="XB232" s="2"/>
      <c r="XC232" s="2"/>
      <c r="XD232" s="2"/>
      <c r="XE232" s="2"/>
      <c r="XF232" s="2"/>
      <c r="XG232" s="2"/>
      <c r="XH232" s="2"/>
      <c r="XI232" s="2"/>
      <c r="XJ232" s="2"/>
      <c r="XK232" s="2"/>
      <c r="XL232" s="2"/>
      <c r="XM232" s="2"/>
      <c r="XN232" s="2"/>
      <c r="XO232" s="2"/>
      <c r="XP232" s="2"/>
      <c r="XQ232" s="2"/>
      <c r="XR232" s="2"/>
      <c r="XS232" s="2"/>
      <c r="XT232" s="2"/>
      <c r="XU232" s="2"/>
      <c r="XV232" s="2"/>
      <c r="XW232" s="2"/>
      <c r="XX232" s="2"/>
      <c r="XY232" s="2"/>
      <c r="XZ232" s="2"/>
      <c r="YA232" s="2"/>
      <c r="YB232" s="2"/>
      <c r="YC232" s="2"/>
      <c r="YD232" s="2"/>
      <c r="YE232" s="2"/>
      <c r="YF232" s="2"/>
      <c r="YG232" s="2"/>
      <c r="YH232" s="2"/>
      <c r="YI232" s="2"/>
      <c r="YJ232" s="2"/>
      <c r="YK232" s="2"/>
      <c r="YL232" s="2"/>
      <c r="YM232" s="2"/>
      <c r="YN232" s="2"/>
      <c r="YO232" s="2"/>
      <c r="YP232" s="2"/>
      <c r="YQ232" s="2"/>
      <c r="YR232" s="2"/>
      <c r="YS232" s="2"/>
      <c r="YT232" s="2"/>
      <c r="YU232" s="2"/>
      <c r="YV232" s="2"/>
      <c r="YW232" s="2"/>
      <c r="YX232" s="2"/>
      <c r="YY232" s="2"/>
      <c r="YZ232" s="2"/>
      <c r="ZA232" s="2"/>
      <c r="ZB232" s="2"/>
      <c r="ZC232" s="2"/>
      <c r="ZD232" s="2"/>
      <c r="ZE232" s="2"/>
      <c r="ZF232" s="2"/>
      <c r="ZG232" s="2"/>
      <c r="ZH232" s="2"/>
      <c r="ZI232" s="2"/>
      <c r="ZJ232" s="2"/>
      <c r="ZK232" s="2"/>
      <c r="ZL232" s="2"/>
      <c r="ZM232" s="2"/>
      <c r="ZN232" s="2"/>
      <c r="ZO232" s="2"/>
      <c r="ZP232" s="2"/>
      <c r="ZQ232" s="2"/>
      <c r="ZR232" s="2"/>
      <c r="ZS232" s="2"/>
      <c r="ZT232" s="2"/>
      <c r="ZU232" s="2"/>
      <c r="ZV232" s="2"/>
      <c r="ZW232" s="2"/>
      <c r="ZX232" s="2"/>
      <c r="ZY232" s="2"/>
      <c r="ZZ232" s="2"/>
      <c r="AAA232" s="2"/>
      <c r="AAB232" s="2"/>
      <c r="AAC232" s="2"/>
      <c r="AAD232" s="2"/>
      <c r="AAE232" s="2"/>
      <c r="AAF232" s="2"/>
      <c r="AAG232" s="2"/>
      <c r="AAH232" s="2"/>
      <c r="AAI232" s="2"/>
      <c r="AAJ232" s="2"/>
      <c r="AAK232" s="2"/>
      <c r="AAL232" s="2"/>
      <c r="AAM232" s="2"/>
      <c r="AAN232" s="2"/>
      <c r="AAO232" s="2"/>
      <c r="AAP232" s="2"/>
      <c r="AAQ232" s="2"/>
      <c r="AAR232" s="2"/>
      <c r="AAS232" s="2"/>
      <c r="AAT232" s="2"/>
      <c r="AAU232" s="2"/>
      <c r="AAV232" s="2"/>
      <c r="AAW232" s="2"/>
      <c r="AAX232" s="2"/>
      <c r="AAY232" s="2"/>
      <c r="AAZ232" s="2"/>
      <c r="ABA232" s="2"/>
      <c r="ABB232" s="2"/>
      <c r="ABC232" s="2"/>
      <c r="ABD232" s="2"/>
      <c r="ABE232" s="2"/>
      <c r="ABF232" s="2"/>
      <c r="ABG232" s="2"/>
      <c r="ABH232" s="2"/>
      <c r="ABI232" s="2"/>
      <c r="ABJ232" s="2"/>
      <c r="ABK232" s="2"/>
      <c r="ABL232" s="2"/>
      <c r="ABM232" s="2"/>
      <c r="ABN232" s="2"/>
      <c r="ABO232" s="2"/>
      <c r="ABP232" s="2"/>
      <c r="ABQ232" s="2"/>
      <c r="ABR232" s="2"/>
      <c r="ABS232" s="2"/>
      <c r="ABT232" s="2"/>
      <c r="ABU232" s="2"/>
      <c r="ABV232" s="2"/>
      <c r="ABW232" s="2"/>
      <c r="ABX232" s="2"/>
      <c r="ABY232" s="2"/>
      <c r="ABZ232" s="2"/>
      <c r="ACA232" s="2"/>
      <c r="ACB232" s="2"/>
      <c r="ACC232" s="2"/>
      <c r="ACD232" s="2"/>
      <c r="ACE232" s="2"/>
      <c r="ACF232" s="2"/>
      <c r="ACG232" s="2"/>
      <c r="ACH232" s="2"/>
      <c r="ACI232" s="2"/>
      <c r="ACJ232" s="2"/>
      <c r="ACK232" s="2"/>
      <c r="ACL232" s="2"/>
      <c r="ACM232" s="2"/>
      <c r="ACN232" s="2"/>
      <c r="ACO232" s="2"/>
      <c r="ACP232" s="2"/>
      <c r="ACQ232" s="2"/>
      <c r="ACR232" s="2"/>
      <c r="ACS232" s="2"/>
      <c r="ACT232" s="2"/>
      <c r="ACU232" s="2"/>
      <c r="ACV232" s="2"/>
      <c r="ACW232" s="2"/>
      <c r="ACX232" s="2"/>
      <c r="ACY232" s="2"/>
      <c r="ACZ232" s="2"/>
      <c r="ADA232" s="2"/>
      <c r="ADB232" s="2"/>
      <c r="ADC232" s="2"/>
      <c r="ADD232" s="2"/>
      <c r="ADE232" s="2"/>
      <c r="ADF232" s="2"/>
      <c r="ADG232" s="2"/>
      <c r="ADH232" s="2"/>
      <c r="ADI232" s="2"/>
      <c r="ADJ232" s="2"/>
      <c r="ADK232" s="2"/>
      <c r="ADL232" s="2"/>
      <c r="ADM232" s="2"/>
      <c r="ADN232" s="2"/>
      <c r="ADO232" s="2"/>
      <c r="ADP232" s="2"/>
      <c r="ADQ232" s="2"/>
      <c r="ADR232" s="2"/>
      <c r="ADS232" s="2"/>
      <c r="ADT232" s="2"/>
      <c r="ADU232" s="2"/>
      <c r="ADV232" s="2"/>
      <c r="ADW232" s="2"/>
      <c r="ADX232" s="2"/>
      <c r="ADY232" s="2"/>
      <c r="ADZ232" s="2"/>
      <c r="AEA232" s="2"/>
      <c r="AEB232" s="2"/>
      <c r="AEC232" s="2"/>
      <c r="AED232" s="2"/>
      <c r="AEE232" s="2"/>
      <c r="AEF232" s="2"/>
      <c r="AEG232" s="2"/>
      <c r="AEH232" s="2"/>
      <c r="AEI232" s="2"/>
      <c r="AEJ232" s="2"/>
      <c r="AEK232" s="2"/>
      <c r="AEL232" s="2"/>
      <c r="AEM232" s="2"/>
      <c r="AEN232" s="2"/>
      <c r="AEO232" s="2"/>
      <c r="AEP232" s="2"/>
      <c r="AEQ232" s="2"/>
      <c r="AER232" s="2"/>
      <c r="AES232" s="2"/>
      <c r="AET232" s="2"/>
      <c r="AEU232" s="2"/>
      <c r="AEV232" s="2"/>
      <c r="AEW232" s="2"/>
      <c r="AEX232" s="2"/>
      <c r="AEY232" s="2"/>
      <c r="AEZ232" s="2"/>
      <c r="AFA232" s="2"/>
      <c r="AFB232" s="2"/>
      <c r="AFC232" s="2"/>
      <c r="AFD232" s="2"/>
      <c r="AFE232" s="2"/>
      <c r="AFF232" s="2"/>
      <c r="AFG232" s="2"/>
      <c r="AFH232" s="2"/>
      <c r="AFI232" s="2"/>
      <c r="AFJ232" s="2"/>
      <c r="AFK232" s="2"/>
      <c r="AFL232" s="2"/>
      <c r="AFM232" s="2"/>
      <c r="AFN232" s="2"/>
      <c r="AFO232" s="2"/>
      <c r="AFP232" s="2"/>
      <c r="AFQ232" s="2"/>
      <c r="AFR232" s="2"/>
      <c r="AFS232" s="2"/>
      <c r="AFT232" s="2"/>
      <c r="AFU232" s="2"/>
      <c r="AFV232" s="2"/>
      <c r="AFW232" s="2"/>
      <c r="AFX232" s="2"/>
      <c r="AFY232" s="2"/>
      <c r="AFZ232" s="2"/>
      <c r="AGA232" s="2"/>
      <c r="AGB232" s="2"/>
      <c r="AGC232" s="2"/>
      <c r="AGD232" s="2"/>
      <c r="AGE232" s="2"/>
      <c r="AGF232" s="2"/>
      <c r="AGG232" s="2"/>
      <c r="AGH232" s="2"/>
      <c r="AGI232" s="2"/>
      <c r="AGJ232" s="2"/>
      <c r="AGK232" s="2"/>
      <c r="AGL232" s="2"/>
      <c r="AGM232" s="2"/>
      <c r="AGN232" s="2"/>
      <c r="AGO232" s="2"/>
      <c r="AGP232" s="2"/>
      <c r="AGQ232" s="2"/>
      <c r="AGR232" s="2"/>
      <c r="AGS232" s="2"/>
      <c r="AGT232" s="2"/>
      <c r="AGU232" s="2"/>
      <c r="AGV232" s="2"/>
      <c r="AGW232" s="2"/>
      <c r="AGX232" s="2"/>
      <c r="AGY232" s="2"/>
      <c r="AGZ232" s="2"/>
      <c r="AHA232" s="2"/>
      <c r="AHB232" s="2"/>
      <c r="AHC232" s="2"/>
      <c r="AHD232" s="2"/>
      <c r="AHE232" s="2"/>
      <c r="AHF232" s="2"/>
      <c r="AHG232" s="2"/>
      <c r="AHH232" s="2"/>
      <c r="AHI232" s="2"/>
      <c r="AHJ232" s="2"/>
      <c r="AHK232" s="2"/>
      <c r="AHL232" s="2"/>
      <c r="AHM232" s="2"/>
      <c r="AHN232" s="2"/>
      <c r="AHO232" s="2"/>
      <c r="AHP232" s="2"/>
      <c r="AHQ232" s="2"/>
      <c r="AHR232" s="2"/>
      <c r="AHS232" s="2"/>
      <c r="AHT232" s="2"/>
      <c r="AHU232" s="2"/>
      <c r="AHV232" s="2"/>
      <c r="AHW232" s="2"/>
      <c r="AHX232" s="2"/>
      <c r="AHY232" s="2"/>
      <c r="AHZ232" s="2"/>
      <c r="AIA232" s="2"/>
      <c r="AIB232" s="2"/>
      <c r="AIC232" s="2"/>
      <c r="AID232" s="2"/>
      <c r="AIE232" s="2"/>
      <c r="AIF232" s="2"/>
      <c r="AIG232" s="2"/>
      <c r="AIH232" s="2"/>
      <c r="AII232" s="2"/>
      <c r="AIJ232" s="2"/>
      <c r="AIK232" s="2"/>
      <c r="AIL232" s="2"/>
      <c r="AIM232" s="2"/>
      <c r="AIN232" s="2"/>
      <c r="AIO232" s="2"/>
      <c r="AIP232" s="2"/>
      <c r="AIQ232" s="2"/>
      <c r="AIR232" s="2"/>
      <c r="AIS232" s="2"/>
      <c r="AIT232" s="2"/>
      <c r="AIU232" s="2"/>
      <c r="AIV232" s="2"/>
      <c r="AIW232" s="2"/>
      <c r="AIX232" s="2"/>
      <c r="AIY232" s="2"/>
      <c r="AIZ232" s="2"/>
      <c r="AJA232" s="2"/>
      <c r="AJB232" s="2"/>
      <c r="AJC232" s="2"/>
      <c r="AJD232" s="2"/>
      <c r="AJE232" s="2"/>
      <c r="AJF232" s="2"/>
      <c r="AJG232" s="2"/>
      <c r="AJH232" s="2"/>
      <c r="AJI232" s="2"/>
      <c r="AJJ232" s="2"/>
      <c r="AJK232" s="2"/>
      <c r="AJL232" s="2"/>
      <c r="AJM232" s="2"/>
      <c r="AJN232" s="2"/>
      <c r="AJO232" s="2"/>
      <c r="AJP232" s="2"/>
      <c r="AJQ232" s="2"/>
    </row>
    <row r="233" spans="1:953" s="1" customFormat="1">
      <c r="A233" s="2"/>
      <c r="B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/>
      <c r="IL233" s="2"/>
      <c r="IM233" s="2"/>
      <c r="IN233" s="2"/>
      <c r="IO233" s="2"/>
      <c r="IP233" s="2"/>
      <c r="IQ233" s="2"/>
      <c r="IR233" s="2"/>
      <c r="IS233" s="2"/>
      <c r="IT233" s="2"/>
      <c r="IU233" s="2"/>
      <c r="IV233" s="2"/>
      <c r="IW233" s="2"/>
      <c r="IX233" s="2"/>
      <c r="IY233" s="2"/>
      <c r="IZ233" s="2"/>
      <c r="JA233" s="2"/>
      <c r="JB233" s="2"/>
      <c r="JC233" s="2"/>
      <c r="JD233" s="2"/>
      <c r="JE233" s="2"/>
      <c r="JF233" s="2"/>
      <c r="JG233" s="2"/>
      <c r="JH233" s="2"/>
      <c r="JI233" s="2"/>
      <c r="JJ233" s="2"/>
      <c r="JK233" s="2"/>
      <c r="JL233" s="2"/>
      <c r="JM233" s="2"/>
      <c r="JN233" s="2"/>
      <c r="JO233" s="2"/>
      <c r="JP233" s="2"/>
      <c r="JQ233" s="2"/>
      <c r="JR233" s="2"/>
      <c r="JS233" s="2"/>
      <c r="JT233" s="2"/>
      <c r="JU233" s="2"/>
      <c r="JV233" s="2"/>
      <c r="JW233" s="2"/>
      <c r="JX233" s="2"/>
      <c r="JY233" s="2"/>
      <c r="JZ233" s="2"/>
      <c r="KA233" s="2"/>
      <c r="KB233" s="2"/>
      <c r="KC233" s="2"/>
      <c r="KD233" s="2"/>
      <c r="KE233" s="2"/>
      <c r="KF233" s="2"/>
      <c r="KG233" s="2"/>
      <c r="KH233" s="2"/>
      <c r="KI233" s="2"/>
      <c r="KJ233" s="2"/>
      <c r="KK233" s="2"/>
      <c r="KL233" s="2"/>
      <c r="KM233" s="2"/>
      <c r="KN233" s="2"/>
      <c r="KO233" s="2"/>
      <c r="KP233" s="2"/>
      <c r="KQ233" s="2"/>
      <c r="KR233" s="2"/>
      <c r="KS233" s="2"/>
      <c r="KT233" s="2"/>
      <c r="KU233" s="2"/>
      <c r="KV233" s="2"/>
      <c r="KW233" s="2"/>
      <c r="KX233" s="2"/>
      <c r="KY233" s="2"/>
      <c r="KZ233" s="2"/>
      <c r="LA233" s="2"/>
      <c r="LB233" s="2"/>
      <c r="LC233" s="2"/>
      <c r="LD233" s="2"/>
      <c r="LE233" s="2"/>
      <c r="LF233" s="2"/>
      <c r="LG233" s="2"/>
      <c r="LH233" s="2"/>
      <c r="LI233" s="2"/>
      <c r="LJ233" s="2"/>
      <c r="LK233" s="2"/>
      <c r="LL233" s="2"/>
      <c r="LM233" s="2"/>
      <c r="LN233" s="2"/>
      <c r="LO233" s="2"/>
      <c r="LP233" s="2"/>
      <c r="LQ233" s="2"/>
      <c r="LR233" s="2"/>
      <c r="LS233" s="2"/>
      <c r="LT233" s="2"/>
      <c r="LU233" s="2"/>
      <c r="LV233" s="2"/>
      <c r="LW233" s="2"/>
      <c r="LX233" s="2"/>
      <c r="LY233" s="2"/>
      <c r="LZ233" s="2"/>
      <c r="MA233" s="2"/>
      <c r="MB233" s="2"/>
      <c r="MC233" s="2"/>
      <c r="MD233" s="2"/>
      <c r="ME233" s="2"/>
      <c r="MF233" s="2"/>
      <c r="MG233" s="2"/>
      <c r="MH233" s="2"/>
      <c r="MI233" s="2"/>
      <c r="MJ233" s="2"/>
      <c r="MK233" s="2"/>
      <c r="ML233" s="2"/>
      <c r="MM233" s="2"/>
      <c r="MN233" s="2"/>
      <c r="MO233" s="2"/>
      <c r="MP233" s="2"/>
      <c r="MQ233" s="2"/>
      <c r="MR233" s="2"/>
      <c r="MS233" s="2"/>
      <c r="MT233" s="2"/>
      <c r="MU233" s="2"/>
      <c r="MV233" s="2"/>
      <c r="MW233" s="2"/>
      <c r="MX233" s="2"/>
      <c r="MY233" s="2"/>
      <c r="MZ233" s="2"/>
      <c r="NA233" s="2"/>
      <c r="NB233" s="2"/>
      <c r="NC233" s="2"/>
      <c r="ND233" s="2"/>
      <c r="NE233" s="2"/>
      <c r="NF233" s="2"/>
      <c r="NG233" s="2"/>
      <c r="NH233" s="2"/>
      <c r="NI233" s="2"/>
      <c r="NJ233" s="2"/>
      <c r="NK233" s="2"/>
      <c r="NL233" s="2"/>
      <c r="NM233" s="2"/>
      <c r="NN233" s="2"/>
      <c r="NO233" s="2"/>
      <c r="NP233" s="2"/>
      <c r="NQ233" s="2"/>
      <c r="NR233" s="2"/>
      <c r="NS233" s="2"/>
      <c r="NT233" s="2"/>
      <c r="NU233" s="2"/>
      <c r="NV233" s="2"/>
      <c r="NW233" s="2"/>
      <c r="NX233" s="2"/>
      <c r="NY233" s="2"/>
      <c r="NZ233" s="2"/>
      <c r="OA233" s="2"/>
      <c r="OB233" s="2"/>
      <c r="OC233" s="2"/>
      <c r="OD233" s="2"/>
      <c r="OE233" s="2"/>
      <c r="OF233" s="2"/>
      <c r="OG233" s="2"/>
      <c r="OH233" s="2"/>
      <c r="OI233" s="2"/>
      <c r="OJ233" s="2"/>
      <c r="OK233" s="2"/>
      <c r="OL233" s="2"/>
      <c r="OM233" s="2"/>
      <c r="ON233" s="2"/>
      <c r="OO233" s="2"/>
      <c r="OP233" s="2"/>
      <c r="OQ233" s="2"/>
      <c r="OR233" s="2"/>
      <c r="OS233" s="2"/>
      <c r="OT233" s="2"/>
      <c r="OU233" s="2"/>
      <c r="OV233" s="2"/>
      <c r="OW233" s="2"/>
      <c r="OX233" s="2"/>
      <c r="OY233" s="2"/>
      <c r="OZ233" s="2"/>
      <c r="PA233" s="2"/>
      <c r="PB233" s="2"/>
      <c r="PC233" s="2"/>
      <c r="PD233" s="2"/>
      <c r="PE233" s="2"/>
      <c r="PF233" s="2"/>
      <c r="PG233" s="2"/>
      <c r="PH233" s="2"/>
      <c r="PI233" s="2"/>
      <c r="PJ233" s="2"/>
      <c r="PK233" s="2"/>
      <c r="PL233" s="2"/>
      <c r="PM233" s="2"/>
      <c r="PN233" s="2"/>
      <c r="PO233" s="2"/>
      <c r="PP233" s="2"/>
      <c r="PQ233" s="2"/>
      <c r="PR233" s="2"/>
      <c r="PS233" s="2"/>
      <c r="PT233" s="2"/>
      <c r="PU233" s="2"/>
      <c r="PV233" s="2"/>
      <c r="PW233" s="2"/>
      <c r="PX233" s="2"/>
      <c r="PY233" s="2"/>
      <c r="PZ233" s="2"/>
      <c r="QA233" s="2"/>
      <c r="QB233" s="2"/>
      <c r="QC233" s="2"/>
      <c r="QD233" s="2"/>
      <c r="QE233" s="2"/>
      <c r="QF233" s="2"/>
      <c r="QG233" s="2"/>
      <c r="QH233" s="2"/>
      <c r="QI233" s="2"/>
      <c r="QJ233" s="2"/>
      <c r="QK233" s="2"/>
      <c r="QL233" s="2"/>
      <c r="QM233" s="2"/>
      <c r="QN233" s="2"/>
      <c r="QO233" s="2"/>
      <c r="QP233" s="2"/>
      <c r="QQ233" s="2"/>
      <c r="QR233" s="2"/>
      <c r="QS233" s="2"/>
      <c r="QT233" s="2"/>
      <c r="QU233" s="2"/>
      <c r="QV233" s="2"/>
      <c r="QW233" s="2"/>
      <c r="QX233" s="2"/>
      <c r="QY233" s="2"/>
      <c r="QZ233" s="2"/>
      <c r="RA233" s="2"/>
      <c r="RB233" s="2"/>
      <c r="RC233" s="2"/>
      <c r="RD233" s="2"/>
      <c r="RE233" s="2"/>
      <c r="RF233" s="2"/>
      <c r="RG233" s="2"/>
      <c r="RH233" s="2"/>
      <c r="RI233" s="2"/>
      <c r="RJ233" s="2"/>
      <c r="RK233" s="2"/>
      <c r="RL233" s="2"/>
      <c r="RM233" s="2"/>
      <c r="RN233" s="2"/>
      <c r="RO233" s="2"/>
      <c r="RP233" s="2"/>
      <c r="RQ233" s="2"/>
      <c r="RR233" s="2"/>
      <c r="RS233" s="2"/>
      <c r="RT233" s="2"/>
      <c r="RU233" s="2"/>
      <c r="RV233" s="2"/>
      <c r="RW233" s="2"/>
      <c r="RX233" s="2"/>
      <c r="RY233" s="2"/>
      <c r="RZ233" s="2"/>
      <c r="SA233" s="2"/>
      <c r="SB233" s="2"/>
      <c r="SC233" s="2"/>
      <c r="SD233" s="2"/>
      <c r="SE233" s="2"/>
      <c r="SF233" s="2"/>
      <c r="SG233" s="2"/>
      <c r="SH233" s="2"/>
      <c r="SI233" s="2"/>
      <c r="SJ233" s="2"/>
      <c r="SK233" s="2"/>
      <c r="SL233" s="2"/>
      <c r="SM233" s="2"/>
      <c r="SN233" s="2"/>
      <c r="SO233" s="2"/>
      <c r="SP233" s="2"/>
      <c r="SQ233" s="2"/>
      <c r="SR233" s="2"/>
      <c r="SS233" s="2"/>
      <c r="ST233" s="2"/>
      <c r="SU233" s="2"/>
      <c r="SV233" s="2"/>
      <c r="SW233" s="2"/>
      <c r="SX233" s="2"/>
      <c r="SY233" s="2"/>
      <c r="SZ233" s="2"/>
      <c r="TA233" s="2"/>
      <c r="TB233" s="2"/>
      <c r="TC233" s="2"/>
      <c r="TD233" s="2"/>
      <c r="TE233" s="2"/>
      <c r="TF233" s="2"/>
      <c r="TG233" s="2"/>
      <c r="TH233" s="2"/>
      <c r="TI233" s="2"/>
      <c r="TJ233" s="2"/>
      <c r="TK233" s="2"/>
      <c r="TL233" s="2"/>
      <c r="TM233" s="2"/>
      <c r="TN233" s="2"/>
      <c r="TO233" s="2"/>
      <c r="TP233" s="2"/>
      <c r="TQ233" s="2"/>
      <c r="TR233" s="2"/>
      <c r="TS233" s="2"/>
      <c r="TT233" s="2"/>
      <c r="TU233" s="2"/>
      <c r="TV233" s="2"/>
      <c r="TW233" s="2"/>
      <c r="TX233" s="2"/>
      <c r="TY233" s="2"/>
      <c r="TZ233" s="2"/>
      <c r="UA233" s="2"/>
      <c r="UB233" s="2"/>
      <c r="UC233" s="2"/>
      <c r="UD233" s="2"/>
      <c r="UE233" s="2"/>
      <c r="UF233" s="2"/>
      <c r="UG233" s="2"/>
      <c r="UH233" s="2"/>
      <c r="UI233" s="2"/>
      <c r="UJ233" s="2"/>
      <c r="UK233" s="2"/>
      <c r="UL233" s="2"/>
      <c r="UM233" s="2"/>
      <c r="UN233" s="2"/>
      <c r="UO233" s="2"/>
      <c r="UP233" s="2"/>
      <c r="UQ233" s="2"/>
      <c r="UR233" s="2"/>
      <c r="US233" s="2"/>
      <c r="UT233" s="2"/>
      <c r="UU233" s="2"/>
      <c r="UV233" s="2"/>
      <c r="UW233" s="2"/>
      <c r="UX233" s="2"/>
      <c r="UY233" s="2"/>
      <c r="UZ233" s="2"/>
      <c r="VA233" s="2"/>
      <c r="VB233" s="2"/>
      <c r="VC233" s="2"/>
      <c r="VD233" s="2"/>
      <c r="VE233" s="2"/>
      <c r="VF233" s="2"/>
      <c r="VG233" s="2"/>
      <c r="VH233" s="2"/>
      <c r="VI233" s="2"/>
      <c r="VJ233" s="2"/>
      <c r="VK233" s="2"/>
      <c r="VL233" s="2"/>
      <c r="VM233" s="2"/>
      <c r="VN233" s="2"/>
      <c r="VO233" s="2"/>
      <c r="VP233" s="2"/>
      <c r="VQ233" s="2"/>
      <c r="VR233" s="2"/>
      <c r="VS233" s="2"/>
      <c r="VT233" s="2"/>
      <c r="VU233" s="2"/>
      <c r="VV233" s="2"/>
      <c r="VW233" s="2"/>
      <c r="VX233" s="2"/>
      <c r="VY233" s="2"/>
      <c r="VZ233" s="2"/>
      <c r="WA233" s="2"/>
      <c r="WB233" s="2"/>
      <c r="WC233" s="2"/>
      <c r="WD233" s="2"/>
      <c r="WE233" s="2"/>
      <c r="WF233" s="2"/>
      <c r="WG233" s="2"/>
      <c r="WH233" s="2"/>
      <c r="WI233" s="2"/>
      <c r="WJ233" s="2"/>
      <c r="WK233" s="2"/>
      <c r="WL233" s="2"/>
      <c r="WM233" s="2"/>
      <c r="WN233" s="2"/>
      <c r="WO233" s="2"/>
      <c r="WP233" s="2"/>
      <c r="WQ233" s="2"/>
      <c r="WR233" s="2"/>
      <c r="WS233" s="2"/>
      <c r="WT233" s="2"/>
      <c r="WU233" s="2"/>
      <c r="WV233" s="2"/>
      <c r="WW233" s="2"/>
      <c r="WX233" s="2"/>
      <c r="WY233" s="2"/>
      <c r="WZ233" s="2"/>
      <c r="XA233" s="2"/>
      <c r="XB233" s="2"/>
      <c r="XC233" s="2"/>
      <c r="XD233" s="2"/>
      <c r="XE233" s="2"/>
      <c r="XF233" s="2"/>
      <c r="XG233" s="2"/>
      <c r="XH233" s="2"/>
      <c r="XI233" s="2"/>
      <c r="XJ233" s="2"/>
      <c r="XK233" s="2"/>
      <c r="XL233" s="2"/>
      <c r="XM233" s="2"/>
      <c r="XN233" s="2"/>
      <c r="XO233" s="2"/>
      <c r="XP233" s="2"/>
      <c r="XQ233" s="2"/>
      <c r="XR233" s="2"/>
      <c r="XS233" s="2"/>
      <c r="XT233" s="2"/>
      <c r="XU233" s="2"/>
      <c r="XV233" s="2"/>
      <c r="XW233" s="2"/>
      <c r="XX233" s="2"/>
      <c r="XY233" s="2"/>
      <c r="XZ233" s="2"/>
      <c r="YA233" s="2"/>
      <c r="YB233" s="2"/>
      <c r="YC233" s="2"/>
      <c r="YD233" s="2"/>
      <c r="YE233" s="2"/>
      <c r="YF233" s="2"/>
      <c r="YG233" s="2"/>
      <c r="YH233" s="2"/>
      <c r="YI233" s="2"/>
      <c r="YJ233" s="2"/>
      <c r="YK233" s="2"/>
      <c r="YL233" s="2"/>
      <c r="YM233" s="2"/>
      <c r="YN233" s="2"/>
      <c r="YO233" s="2"/>
      <c r="YP233" s="2"/>
      <c r="YQ233" s="2"/>
      <c r="YR233" s="2"/>
      <c r="YS233" s="2"/>
      <c r="YT233" s="2"/>
      <c r="YU233" s="2"/>
      <c r="YV233" s="2"/>
      <c r="YW233" s="2"/>
      <c r="YX233" s="2"/>
      <c r="YY233" s="2"/>
      <c r="YZ233" s="2"/>
      <c r="ZA233" s="2"/>
      <c r="ZB233" s="2"/>
      <c r="ZC233" s="2"/>
      <c r="ZD233" s="2"/>
      <c r="ZE233" s="2"/>
      <c r="ZF233" s="2"/>
      <c r="ZG233" s="2"/>
      <c r="ZH233" s="2"/>
      <c r="ZI233" s="2"/>
      <c r="ZJ233" s="2"/>
      <c r="ZK233" s="2"/>
      <c r="ZL233" s="2"/>
      <c r="ZM233" s="2"/>
      <c r="ZN233" s="2"/>
      <c r="ZO233" s="2"/>
      <c r="ZP233" s="2"/>
      <c r="ZQ233" s="2"/>
      <c r="ZR233" s="2"/>
      <c r="ZS233" s="2"/>
      <c r="ZT233" s="2"/>
      <c r="ZU233" s="2"/>
      <c r="ZV233" s="2"/>
      <c r="ZW233" s="2"/>
      <c r="ZX233" s="2"/>
      <c r="ZY233" s="2"/>
      <c r="ZZ233" s="2"/>
      <c r="AAA233" s="2"/>
      <c r="AAB233" s="2"/>
      <c r="AAC233" s="2"/>
      <c r="AAD233" s="2"/>
      <c r="AAE233" s="2"/>
      <c r="AAF233" s="2"/>
      <c r="AAG233" s="2"/>
      <c r="AAH233" s="2"/>
      <c r="AAI233" s="2"/>
      <c r="AAJ233" s="2"/>
      <c r="AAK233" s="2"/>
      <c r="AAL233" s="2"/>
      <c r="AAM233" s="2"/>
      <c r="AAN233" s="2"/>
      <c r="AAO233" s="2"/>
      <c r="AAP233" s="2"/>
      <c r="AAQ233" s="2"/>
      <c r="AAR233" s="2"/>
      <c r="AAS233" s="2"/>
      <c r="AAT233" s="2"/>
      <c r="AAU233" s="2"/>
      <c r="AAV233" s="2"/>
      <c r="AAW233" s="2"/>
      <c r="AAX233" s="2"/>
      <c r="AAY233" s="2"/>
      <c r="AAZ233" s="2"/>
      <c r="ABA233" s="2"/>
      <c r="ABB233" s="2"/>
      <c r="ABC233" s="2"/>
      <c r="ABD233" s="2"/>
      <c r="ABE233" s="2"/>
      <c r="ABF233" s="2"/>
      <c r="ABG233" s="2"/>
      <c r="ABH233" s="2"/>
      <c r="ABI233" s="2"/>
      <c r="ABJ233" s="2"/>
      <c r="ABK233" s="2"/>
      <c r="ABL233" s="2"/>
      <c r="ABM233" s="2"/>
      <c r="ABN233" s="2"/>
      <c r="ABO233" s="2"/>
      <c r="ABP233" s="2"/>
      <c r="ABQ233" s="2"/>
      <c r="ABR233" s="2"/>
      <c r="ABS233" s="2"/>
      <c r="ABT233" s="2"/>
      <c r="ABU233" s="2"/>
      <c r="ABV233" s="2"/>
      <c r="ABW233" s="2"/>
      <c r="ABX233" s="2"/>
      <c r="ABY233" s="2"/>
      <c r="ABZ233" s="2"/>
      <c r="ACA233" s="2"/>
      <c r="ACB233" s="2"/>
      <c r="ACC233" s="2"/>
      <c r="ACD233" s="2"/>
      <c r="ACE233" s="2"/>
      <c r="ACF233" s="2"/>
      <c r="ACG233" s="2"/>
      <c r="ACH233" s="2"/>
      <c r="ACI233" s="2"/>
      <c r="ACJ233" s="2"/>
      <c r="ACK233" s="2"/>
      <c r="ACL233" s="2"/>
      <c r="ACM233" s="2"/>
      <c r="ACN233" s="2"/>
      <c r="ACO233" s="2"/>
      <c r="ACP233" s="2"/>
      <c r="ACQ233" s="2"/>
      <c r="ACR233" s="2"/>
      <c r="ACS233" s="2"/>
      <c r="ACT233" s="2"/>
      <c r="ACU233" s="2"/>
      <c r="ACV233" s="2"/>
      <c r="ACW233" s="2"/>
      <c r="ACX233" s="2"/>
      <c r="ACY233" s="2"/>
      <c r="ACZ233" s="2"/>
      <c r="ADA233" s="2"/>
      <c r="ADB233" s="2"/>
      <c r="ADC233" s="2"/>
      <c r="ADD233" s="2"/>
      <c r="ADE233" s="2"/>
      <c r="ADF233" s="2"/>
      <c r="ADG233" s="2"/>
      <c r="ADH233" s="2"/>
      <c r="ADI233" s="2"/>
      <c r="ADJ233" s="2"/>
      <c r="ADK233" s="2"/>
      <c r="ADL233" s="2"/>
      <c r="ADM233" s="2"/>
      <c r="ADN233" s="2"/>
      <c r="ADO233" s="2"/>
      <c r="ADP233" s="2"/>
      <c r="ADQ233" s="2"/>
      <c r="ADR233" s="2"/>
      <c r="ADS233" s="2"/>
      <c r="ADT233" s="2"/>
      <c r="ADU233" s="2"/>
      <c r="ADV233" s="2"/>
      <c r="ADW233" s="2"/>
      <c r="ADX233" s="2"/>
      <c r="ADY233" s="2"/>
      <c r="ADZ233" s="2"/>
      <c r="AEA233" s="2"/>
      <c r="AEB233" s="2"/>
      <c r="AEC233" s="2"/>
      <c r="AED233" s="2"/>
      <c r="AEE233" s="2"/>
      <c r="AEF233" s="2"/>
      <c r="AEG233" s="2"/>
      <c r="AEH233" s="2"/>
      <c r="AEI233" s="2"/>
      <c r="AEJ233" s="2"/>
      <c r="AEK233" s="2"/>
      <c r="AEL233" s="2"/>
      <c r="AEM233" s="2"/>
      <c r="AEN233" s="2"/>
      <c r="AEO233" s="2"/>
      <c r="AEP233" s="2"/>
      <c r="AEQ233" s="2"/>
      <c r="AER233" s="2"/>
      <c r="AES233" s="2"/>
      <c r="AET233" s="2"/>
      <c r="AEU233" s="2"/>
      <c r="AEV233" s="2"/>
      <c r="AEW233" s="2"/>
      <c r="AEX233" s="2"/>
      <c r="AEY233" s="2"/>
      <c r="AEZ233" s="2"/>
      <c r="AFA233" s="2"/>
      <c r="AFB233" s="2"/>
      <c r="AFC233" s="2"/>
      <c r="AFD233" s="2"/>
      <c r="AFE233" s="2"/>
      <c r="AFF233" s="2"/>
      <c r="AFG233" s="2"/>
      <c r="AFH233" s="2"/>
      <c r="AFI233" s="2"/>
      <c r="AFJ233" s="2"/>
      <c r="AFK233" s="2"/>
      <c r="AFL233" s="2"/>
      <c r="AFM233" s="2"/>
      <c r="AFN233" s="2"/>
      <c r="AFO233" s="2"/>
      <c r="AFP233" s="2"/>
      <c r="AFQ233" s="2"/>
      <c r="AFR233" s="2"/>
      <c r="AFS233" s="2"/>
      <c r="AFT233" s="2"/>
      <c r="AFU233" s="2"/>
      <c r="AFV233" s="2"/>
      <c r="AFW233" s="2"/>
      <c r="AFX233" s="2"/>
      <c r="AFY233" s="2"/>
      <c r="AFZ233" s="2"/>
      <c r="AGA233" s="2"/>
      <c r="AGB233" s="2"/>
      <c r="AGC233" s="2"/>
      <c r="AGD233" s="2"/>
      <c r="AGE233" s="2"/>
      <c r="AGF233" s="2"/>
      <c r="AGG233" s="2"/>
      <c r="AGH233" s="2"/>
      <c r="AGI233" s="2"/>
      <c r="AGJ233" s="2"/>
      <c r="AGK233" s="2"/>
      <c r="AGL233" s="2"/>
      <c r="AGM233" s="2"/>
      <c r="AGN233" s="2"/>
      <c r="AGO233" s="2"/>
      <c r="AGP233" s="2"/>
      <c r="AGQ233" s="2"/>
      <c r="AGR233" s="2"/>
      <c r="AGS233" s="2"/>
      <c r="AGT233" s="2"/>
      <c r="AGU233" s="2"/>
      <c r="AGV233" s="2"/>
      <c r="AGW233" s="2"/>
      <c r="AGX233" s="2"/>
      <c r="AGY233" s="2"/>
      <c r="AGZ233" s="2"/>
      <c r="AHA233" s="2"/>
      <c r="AHB233" s="2"/>
      <c r="AHC233" s="2"/>
      <c r="AHD233" s="2"/>
      <c r="AHE233" s="2"/>
      <c r="AHF233" s="2"/>
      <c r="AHG233" s="2"/>
      <c r="AHH233" s="2"/>
      <c r="AHI233" s="2"/>
      <c r="AHJ233" s="2"/>
      <c r="AHK233" s="2"/>
      <c r="AHL233" s="2"/>
      <c r="AHM233" s="2"/>
      <c r="AHN233" s="2"/>
      <c r="AHO233" s="2"/>
      <c r="AHP233" s="2"/>
      <c r="AHQ233" s="2"/>
      <c r="AHR233" s="2"/>
      <c r="AHS233" s="2"/>
      <c r="AHT233" s="2"/>
      <c r="AHU233" s="2"/>
      <c r="AHV233" s="2"/>
      <c r="AHW233" s="2"/>
      <c r="AHX233" s="2"/>
      <c r="AHY233" s="2"/>
      <c r="AHZ233" s="2"/>
      <c r="AIA233" s="2"/>
      <c r="AIB233" s="2"/>
      <c r="AIC233" s="2"/>
      <c r="AID233" s="2"/>
      <c r="AIE233" s="2"/>
      <c r="AIF233" s="2"/>
      <c r="AIG233" s="2"/>
      <c r="AIH233" s="2"/>
      <c r="AII233" s="2"/>
      <c r="AIJ233" s="2"/>
      <c r="AIK233" s="2"/>
      <c r="AIL233" s="2"/>
      <c r="AIM233" s="2"/>
      <c r="AIN233" s="2"/>
      <c r="AIO233" s="2"/>
      <c r="AIP233" s="2"/>
      <c r="AIQ233" s="2"/>
      <c r="AIR233" s="2"/>
      <c r="AIS233" s="2"/>
      <c r="AIT233" s="2"/>
      <c r="AIU233" s="2"/>
      <c r="AIV233" s="2"/>
      <c r="AIW233" s="2"/>
      <c r="AIX233" s="2"/>
      <c r="AIY233" s="2"/>
      <c r="AIZ233" s="2"/>
      <c r="AJA233" s="2"/>
      <c r="AJB233" s="2"/>
      <c r="AJC233" s="2"/>
      <c r="AJD233" s="2"/>
      <c r="AJE233" s="2"/>
      <c r="AJF233" s="2"/>
      <c r="AJG233" s="2"/>
      <c r="AJH233" s="2"/>
      <c r="AJI233" s="2"/>
      <c r="AJJ233" s="2"/>
      <c r="AJK233" s="2"/>
      <c r="AJL233" s="2"/>
      <c r="AJM233" s="2"/>
      <c r="AJN233" s="2"/>
      <c r="AJO233" s="2"/>
      <c r="AJP233" s="2"/>
      <c r="AJQ233" s="2"/>
    </row>
    <row r="234" spans="1:953" s="1" customFormat="1">
      <c r="A234" s="2"/>
      <c r="B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/>
      <c r="IL234" s="2"/>
      <c r="IM234" s="2"/>
      <c r="IN234" s="2"/>
      <c r="IO234" s="2"/>
      <c r="IP234" s="2"/>
      <c r="IQ234" s="2"/>
      <c r="IR234" s="2"/>
      <c r="IS234" s="2"/>
      <c r="IT234" s="2"/>
      <c r="IU234" s="2"/>
      <c r="IV234" s="2"/>
      <c r="IW234" s="2"/>
      <c r="IX234" s="2"/>
      <c r="IY234" s="2"/>
      <c r="IZ234" s="2"/>
      <c r="JA234" s="2"/>
      <c r="JB234" s="2"/>
      <c r="JC234" s="2"/>
      <c r="JD234" s="2"/>
      <c r="JE234" s="2"/>
      <c r="JF234" s="2"/>
      <c r="JG234" s="2"/>
      <c r="JH234" s="2"/>
      <c r="JI234" s="2"/>
      <c r="JJ234" s="2"/>
      <c r="JK234" s="2"/>
      <c r="JL234" s="2"/>
      <c r="JM234" s="2"/>
      <c r="JN234" s="2"/>
      <c r="JO234" s="2"/>
      <c r="JP234" s="2"/>
      <c r="JQ234" s="2"/>
      <c r="JR234" s="2"/>
      <c r="JS234" s="2"/>
      <c r="JT234" s="2"/>
      <c r="JU234" s="2"/>
      <c r="JV234" s="2"/>
      <c r="JW234" s="2"/>
      <c r="JX234" s="2"/>
      <c r="JY234" s="2"/>
      <c r="JZ234" s="2"/>
      <c r="KA234" s="2"/>
      <c r="KB234" s="2"/>
      <c r="KC234" s="2"/>
      <c r="KD234" s="2"/>
      <c r="KE234" s="2"/>
      <c r="KF234" s="2"/>
      <c r="KG234" s="2"/>
      <c r="KH234" s="2"/>
      <c r="KI234" s="2"/>
      <c r="KJ234" s="2"/>
      <c r="KK234" s="2"/>
      <c r="KL234" s="2"/>
      <c r="KM234" s="2"/>
      <c r="KN234" s="2"/>
      <c r="KO234" s="2"/>
      <c r="KP234" s="2"/>
      <c r="KQ234" s="2"/>
      <c r="KR234" s="2"/>
      <c r="KS234" s="2"/>
      <c r="KT234" s="2"/>
      <c r="KU234" s="2"/>
      <c r="KV234" s="2"/>
      <c r="KW234" s="2"/>
      <c r="KX234" s="2"/>
      <c r="KY234" s="2"/>
      <c r="KZ234" s="2"/>
      <c r="LA234" s="2"/>
      <c r="LB234" s="2"/>
      <c r="LC234" s="2"/>
      <c r="LD234" s="2"/>
      <c r="LE234" s="2"/>
      <c r="LF234" s="2"/>
      <c r="LG234" s="2"/>
      <c r="LH234" s="2"/>
      <c r="LI234" s="2"/>
      <c r="LJ234" s="2"/>
      <c r="LK234" s="2"/>
      <c r="LL234" s="2"/>
      <c r="LM234" s="2"/>
      <c r="LN234" s="2"/>
      <c r="LO234" s="2"/>
      <c r="LP234" s="2"/>
      <c r="LQ234" s="2"/>
      <c r="LR234" s="2"/>
      <c r="LS234" s="2"/>
      <c r="LT234" s="2"/>
      <c r="LU234" s="2"/>
      <c r="LV234" s="2"/>
      <c r="LW234" s="2"/>
      <c r="LX234" s="2"/>
      <c r="LY234" s="2"/>
      <c r="LZ234" s="2"/>
      <c r="MA234" s="2"/>
      <c r="MB234" s="2"/>
      <c r="MC234" s="2"/>
      <c r="MD234" s="2"/>
      <c r="ME234" s="2"/>
      <c r="MF234" s="2"/>
      <c r="MG234" s="2"/>
      <c r="MH234" s="2"/>
      <c r="MI234" s="2"/>
      <c r="MJ234" s="2"/>
      <c r="MK234" s="2"/>
      <c r="ML234" s="2"/>
      <c r="MM234" s="2"/>
      <c r="MN234" s="2"/>
      <c r="MO234" s="2"/>
      <c r="MP234" s="2"/>
      <c r="MQ234" s="2"/>
      <c r="MR234" s="2"/>
      <c r="MS234" s="2"/>
      <c r="MT234" s="2"/>
      <c r="MU234" s="2"/>
      <c r="MV234" s="2"/>
      <c r="MW234" s="2"/>
      <c r="MX234" s="2"/>
      <c r="MY234" s="2"/>
      <c r="MZ234" s="2"/>
      <c r="NA234" s="2"/>
      <c r="NB234" s="2"/>
      <c r="NC234" s="2"/>
      <c r="ND234" s="2"/>
      <c r="NE234" s="2"/>
      <c r="NF234" s="2"/>
      <c r="NG234" s="2"/>
      <c r="NH234" s="2"/>
      <c r="NI234" s="2"/>
      <c r="NJ234" s="2"/>
      <c r="NK234" s="2"/>
      <c r="NL234" s="2"/>
      <c r="NM234" s="2"/>
      <c r="NN234" s="2"/>
      <c r="NO234" s="2"/>
      <c r="NP234" s="2"/>
      <c r="NQ234" s="2"/>
      <c r="NR234" s="2"/>
      <c r="NS234" s="2"/>
      <c r="NT234" s="2"/>
      <c r="NU234" s="2"/>
      <c r="NV234" s="2"/>
      <c r="NW234" s="2"/>
      <c r="NX234" s="2"/>
      <c r="NY234" s="2"/>
      <c r="NZ234" s="2"/>
      <c r="OA234" s="2"/>
      <c r="OB234" s="2"/>
      <c r="OC234" s="2"/>
      <c r="OD234" s="2"/>
      <c r="OE234" s="2"/>
      <c r="OF234" s="2"/>
      <c r="OG234" s="2"/>
      <c r="OH234" s="2"/>
      <c r="OI234" s="2"/>
      <c r="OJ234" s="2"/>
      <c r="OK234" s="2"/>
      <c r="OL234" s="2"/>
      <c r="OM234" s="2"/>
      <c r="ON234" s="2"/>
      <c r="OO234" s="2"/>
      <c r="OP234" s="2"/>
      <c r="OQ234" s="2"/>
      <c r="OR234" s="2"/>
      <c r="OS234" s="2"/>
      <c r="OT234" s="2"/>
      <c r="OU234" s="2"/>
      <c r="OV234" s="2"/>
      <c r="OW234" s="2"/>
      <c r="OX234" s="2"/>
      <c r="OY234" s="2"/>
      <c r="OZ234" s="2"/>
      <c r="PA234" s="2"/>
      <c r="PB234" s="2"/>
      <c r="PC234" s="2"/>
      <c r="PD234" s="2"/>
      <c r="PE234" s="2"/>
      <c r="PF234" s="2"/>
      <c r="PG234" s="2"/>
      <c r="PH234" s="2"/>
      <c r="PI234" s="2"/>
      <c r="PJ234" s="2"/>
      <c r="PK234" s="2"/>
      <c r="PL234" s="2"/>
      <c r="PM234" s="2"/>
      <c r="PN234" s="2"/>
      <c r="PO234" s="2"/>
      <c r="PP234" s="2"/>
      <c r="PQ234" s="2"/>
      <c r="PR234" s="2"/>
      <c r="PS234" s="2"/>
      <c r="PT234" s="2"/>
      <c r="PU234" s="2"/>
      <c r="PV234" s="2"/>
      <c r="PW234" s="2"/>
      <c r="PX234" s="2"/>
      <c r="PY234" s="2"/>
      <c r="PZ234" s="2"/>
      <c r="QA234" s="2"/>
      <c r="QB234" s="2"/>
      <c r="QC234" s="2"/>
      <c r="QD234" s="2"/>
      <c r="QE234" s="2"/>
      <c r="QF234" s="2"/>
      <c r="QG234" s="2"/>
      <c r="QH234" s="2"/>
      <c r="QI234" s="2"/>
      <c r="QJ234" s="2"/>
      <c r="QK234" s="2"/>
      <c r="QL234" s="2"/>
      <c r="QM234" s="2"/>
      <c r="QN234" s="2"/>
      <c r="QO234" s="2"/>
      <c r="QP234" s="2"/>
      <c r="QQ234" s="2"/>
      <c r="QR234" s="2"/>
      <c r="QS234" s="2"/>
      <c r="QT234" s="2"/>
      <c r="QU234" s="2"/>
      <c r="QV234" s="2"/>
      <c r="QW234" s="2"/>
      <c r="QX234" s="2"/>
      <c r="QY234" s="2"/>
      <c r="QZ234" s="2"/>
      <c r="RA234" s="2"/>
      <c r="RB234" s="2"/>
      <c r="RC234" s="2"/>
      <c r="RD234" s="2"/>
      <c r="RE234" s="2"/>
      <c r="RF234" s="2"/>
      <c r="RG234" s="2"/>
      <c r="RH234" s="2"/>
      <c r="RI234" s="2"/>
      <c r="RJ234" s="2"/>
      <c r="RK234" s="2"/>
      <c r="RL234" s="2"/>
      <c r="RM234" s="2"/>
      <c r="RN234" s="2"/>
      <c r="RO234" s="2"/>
      <c r="RP234" s="2"/>
      <c r="RQ234" s="2"/>
      <c r="RR234" s="2"/>
      <c r="RS234" s="2"/>
      <c r="RT234" s="2"/>
      <c r="RU234" s="2"/>
      <c r="RV234" s="2"/>
      <c r="RW234" s="2"/>
      <c r="RX234" s="2"/>
      <c r="RY234" s="2"/>
      <c r="RZ234" s="2"/>
      <c r="SA234" s="2"/>
      <c r="SB234" s="2"/>
      <c r="SC234" s="2"/>
      <c r="SD234" s="2"/>
      <c r="SE234" s="2"/>
      <c r="SF234" s="2"/>
      <c r="SG234" s="2"/>
      <c r="SH234" s="2"/>
      <c r="SI234" s="2"/>
      <c r="SJ234" s="2"/>
      <c r="SK234" s="2"/>
      <c r="SL234" s="2"/>
      <c r="SM234" s="2"/>
      <c r="SN234" s="2"/>
      <c r="SO234" s="2"/>
      <c r="SP234" s="2"/>
      <c r="SQ234" s="2"/>
      <c r="SR234" s="2"/>
      <c r="SS234" s="2"/>
      <c r="ST234" s="2"/>
      <c r="SU234" s="2"/>
      <c r="SV234" s="2"/>
      <c r="SW234" s="2"/>
      <c r="SX234" s="2"/>
      <c r="SY234" s="2"/>
      <c r="SZ234" s="2"/>
      <c r="TA234" s="2"/>
      <c r="TB234" s="2"/>
      <c r="TC234" s="2"/>
      <c r="TD234" s="2"/>
      <c r="TE234" s="2"/>
      <c r="TF234" s="2"/>
      <c r="TG234" s="2"/>
      <c r="TH234" s="2"/>
      <c r="TI234" s="2"/>
      <c r="TJ234" s="2"/>
      <c r="TK234" s="2"/>
      <c r="TL234" s="2"/>
      <c r="TM234" s="2"/>
      <c r="TN234" s="2"/>
      <c r="TO234" s="2"/>
      <c r="TP234" s="2"/>
      <c r="TQ234" s="2"/>
      <c r="TR234" s="2"/>
      <c r="TS234" s="2"/>
      <c r="TT234" s="2"/>
      <c r="TU234" s="2"/>
      <c r="TV234" s="2"/>
      <c r="TW234" s="2"/>
      <c r="TX234" s="2"/>
      <c r="TY234" s="2"/>
      <c r="TZ234" s="2"/>
      <c r="UA234" s="2"/>
      <c r="UB234" s="2"/>
      <c r="UC234" s="2"/>
      <c r="UD234" s="2"/>
      <c r="UE234" s="2"/>
      <c r="UF234" s="2"/>
      <c r="UG234" s="2"/>
      <c r="UH234" s="2"/>
      <c r="UI234" s="2"/>
      <c r="UJ234" s="2"/>
      <c r="UK234" s="2"/>
      <c r="UL234" s="2"/>
      <c r="UM234" s="2"/>
      <c r="UN234" s="2"/>
      <c r="UO234" s="2"/>
      <c r="UP234" s="2"/>
      <c r="UQ234" s="2"/>
      <c r="UR234" s="2"/>
      <c r="US234" s="2"/>
      <c r="UT234" s="2"/>
      <c r="UU234" s="2"/>
      <c r="UV234" s="2"/>
      <c r="UW234" s="2"/>
      <c r="UX234" s="2"/>
      <c r="UY234" s="2"/>
      <c r="UZ234" s="2"/>
      <c r="VA234" s="2"/>
      <c r="VB234" s="2"/>
      <c r="VC234" s="2"/>
      <c r="VD234" s="2"/>
      <c r="VE234" s="2"/>
      <c r="VF234" s="2"/>
      <c r="VG234" s="2"/>
      <c r="VH234" s="2"/>
      <c r="VI234" s="2"/>
      <c r="VJ234" s="2"/>
      <c r="VK234" s="2"/>
      <c r="VL234" s="2"/>
      <c r="VM234" s="2"/>
      <c r="VN234" s="2"/>
      <c r="VO234" s="2"/>
      <c r="VP234" s="2"/>
      <c r="VQ234" s="2"/>
      <c r="VR234" s="2"/>
      <c r="VS234" s="2"/>
      <c r="VT234" s="2"/>
      <c r="VU234" s="2"/>
      <c r="VV234" s="2"/>
      <c r="VW234" s="2"/>
      <c r="VX234" s="2"/>
      <c r="VY234" s="2"/>
      <c r="VZ234" s="2"/>
      <c r="WA234" s="2"/>
      <c r="WB234" s="2"/>
      <c r="WC234" s="2"/>
      <c r="WD234" s="2"/>
      <c r="WE234" s="2"/>
      <c r="WF234" s="2"/>
      <c r="WG234" s="2"/>
      <c r="WH234" s="2"/>
      <c r="WI234" s="2"/>
      <c r="WJ234" s="2"/>
      <c r="WK234" s="2"/>
      <c r="WL234" s="2"/>
      <c r="WM234" s="2"/>
      <c r="WN234" s="2"/>
      <c r="WO234" s="2"/>
      <c r="WP234" s="2"/>
      <c r="WQ234" s="2"/>
      <c r="WR234" s="2"/>
      <c r="WS234" s="2"/>
      <c r="WT234" s="2"/>
      <c r="WU234" s="2"/>
      <c r="WV234" s="2"/>
      <c r="WW234" s="2"/>
      <c r="WX234" s="2"/>
      <c r="WY234" s="2"/>
      <c r="WZ234" s="2"/>
      <c r="XA234" s="2"/>
      <c r="XB234" s="2"/>
      <c r="XC234" s="2"/>
      <c r="XD234" s="2"/>
      <c r="XE234" s="2"/>
      <c r="XF234" s="2"/>
      <c r="XG234" s="2"/>
      <c r="XH234" s="2"/>
      <c r="XI234" s="2"/>
      <c r="XJ234" s="2"/>
      <c r="XK234" s="2"/>
      <c r="XL234" s="2"/>
      <c r="XM234" s="2"/>
      <c r="XN234" s="2"/>
      <c r="XO234" s="2"/>
      <c r="XP234" s="2"/>
      <c r="XQ234" s="2"/>
      <c r="XR234" s="2"/>
      <c r="XS234" s="2"/>
      <c r="XT234" s="2"/>
      <c r="XU234" s="2"/>
      <c r="XV234" s="2"/>
      <c r="XW234" s="2"/>
      <c r="XX234" s="2"/>
      <c r="XY234" s="2"/>
      <c r="XZ234" s="2"/>
      <c r="YA234" s="2"/>
      <c r="YB234" s="2"/>
      <c r="YC234" s="2"/>
      <c r="YD234" s="2"/>
      <c r="YE234" s="2"/>
      <c r="YF234" s="2"/>
      <c r="YG234" s="2"/>
      <c r="YH234" s="2"/>
      <c r="YI234" s="2"/>
      <c r="YJ234" s="2"/>
      <c r="YK234" s="2"/>
      <c r="YL234" s="2"/>
      <c r="YM234" s="2"/>
      <c r="YN234" s="2"/>
      <c r="YO234" s="2"/>
      <c r="YP234" s="2"/>
      <c r="YQ234" s="2"/>
      <c r="YR234" s="2"/>
      <c r="YS234" s="2"/>
      <c r="YT234" s="2"/>
      <c r="YU234" s="2"/>
      <c r="YV234" s="2"/>
      <c r="YW234" s="2"/>
      <c r="YX234" s="2"/>
      <c r="YY234" s="2"/>
      <c r="YZ234" s="2"/>
      <c r="ZA234" s="2"/>
      <c r="ZB234" s="2"/>
      <c r="ZC234" s="2"/>
      <c r="ZD234" s="2"/>
      <c r="ZE234" s="2"/>
      <c r="ZF234" s="2"/>
      <c r="ZG234" s="2"/>
      <c r="ZH234" s="2"/>
      <c r="ZI234" s="2"/>
      <c r="ZJ234" s="2"/>
      <c r="ZK234" s="2"/>
      <c r="ZL234" s="2"/>
      <c r="ZM234" s="2"/>
      <c r="ZN234" s="2"/>
      <c r="ZO234" s="2"/>
      <c r="ZP234" s="2"/>
      <c r="ZQ234" s="2"/>
      <c r="ZR234" s="2"/>
      <c r="ZS234" s="2"/>
      <c r="ZT234" s="2"/>
      <c r="ZU234" s="2"/>
      <c r="ZV234" s="2"/>
      <c r="ZW234" s="2"/>
      <c r="ZX234" s="2"/>
      <c r="ZY234" s="2"/>
      <c r="ZZ234" s="2"/>
      <c r="AAA234" s="2"/>
      <c r="AAB234" s="2"/>
      <c r="AAC234" s="2"/>
      <c r="AAD234" s="2"/>
      <c r="AAE234" s="2"/>
      <c r="AAF234" s="2"/>
      <c r="AAG234" s="2"/>
      <c r="AAH234" s="2"/>
      <c r="AAI234" s="2"/>
      <c r="AAJ234" s="2"/>
      <c r="AAK234" s="2"/>
      <c r="AAL234" s="2"/>
      <c r="AAM234" s="2"/>
      <c r="AAN234" s="2"/>
      <c r="AAO234" s="2"/>
      <c r="AAP234" s="2"/>
      <c r="AAQ234" s="2"/>
      <c r="AAR234" s="2"/>
      <c r="AAS234" s="2"/>
      <c r="AAT234" s="2"/>
      <c r="AAU234" s="2"/>
      <c r="AAV234" s="2"/>
      <c r="AAW234" s="2"/>
      <c r="AAX234" s="2"/>
      <c r="AAY234" s="2"/>
      <c r="AAZ234" s="2"/>
      <c r="ABA234" s="2"/>
      <c r="ABB234" s="2"/>
      <c r="ABC234" s="2"/>
      <c r="ABD234" s="2"/>
      <c r="ABE234" s="2"/>
      <c r="ABF234" s="2"/>
      <c r="ABG234" s="2"/>
      <c r="ABH234" s="2"/>
      <c r="ABI234" s="2"/>
      <c r="ABJ234" s="2"/>
      <c r="ABK234" s="2"/>
      <c r="ABL234" s="2"/>
      <c r="ABM234" s="2"/>
      <c r="ABN234" s="2"/>
      <c r="ABO234" s="2"/>
      <c r="ABP234" s="2"/>
      <c r="ABQ234" s="2"/>
      <c r="ABR234" s="2"/>
      <c r="ABS234" s="2"/>
      <c r="ABT234" s="2"/>
      <c r="ABU234" s="2"/>
      <c r="ABV234" s="2"/>
      <c r="ABW234" s="2"/>
      <c r="ABX234" s="2"/>
      <c r="ABY234" s="2"/>
      <c r="ABZ234" s="2"/>
      <c r="ACA234" s="2"/>
      <c r="ACB234" s="2"/>
      <c r="ACC234" s="2"/>
      <c r="ACD234" s="2"/>
      <c r="ACE234" s="2"/>
      <c r="ACF234" s="2"/>
      <c r="ACG234" s="2"/>
      <c r="ACH234" s="2"/>
      <c r="ACI234" s="2"/>
      <c r="ACJ234" s="2"/>
      <c r="ACK234" s="2"/>
      <c r="ACL234" s="2"/>
      <c r="ACM234" s="2"/>
      <c r="ACN234" s="2"/>
      <c r="ACO234" s="2"/>
      <c r="ACP234" s="2"/>
      <c r="ACQ234" s="2"/>
      <c r="ACR234" s="2"/>
      <c r="ACS234" s="2"/>
      <c r="ACT234" s="2"/>
      <c r="ACU234" s="2"/>
      <c r="ACV234" s="2"/>
      <c r="ACW234" s="2"/>
      <c r="ACX234" s="2"/>
      <c r="ACY234" s="2"/>
      <c r="ACZ234" s="2"/>
      <c r="ADA234" s="2"/>
      <c r="ADB234" s="2"/>
      <c r="ADC234" s="2"/>
      <c r="ADD234" s="2"/>
      <c r="ADE234" s="2"/>
      <c r="ADF234" s="2"/>
      <c r="ADG234" s="2"/>
      <c r="ADH234" s="2"/>
      <c r="ADI234" s="2"/>
      <c r="ADJ234" s="2"/>
      <c r="ADK234" s="2"/>
      <c r="ADL234" s="2"/>
      <c r="ADM234" s="2"/>
      <c r="ADN234" s="2"/>
      <c r="ADO234" s="2"/>
      <c r="ADP234" s="2"/>
      <c r="ADQ234" s="2"/>
      <c r="ADR234" s="2"/>
      <c r="ADS234" s="2"/>
      <c r="ADT234" s="2"/>
      <c r="ADU234" s="2"/>
      <c r="ADV234" s="2"/>
      <c r="ADW234" s="2"/>
      <c r="ADX234" s="2"/>
      <c r="ADY234" s="2"/>
      <c r="ADZ234" s="2"/>
      <c r="AEA234" s="2"/>
      <c r="AEB234" s="2"/>
      <c r="AEC234" s="2"/>
      <c r="AED234" s="2"/>
      <c r="AEE234" s="2"/>
      <c r="AEF234" s="2"/>
      <c r="AEG234" s="2"/>
      <c r="AEH234" s="2"/>
      <c r="AEI234" s="2"/>
      <c r="AEJ234" s="2"/>
      <c r="AEK234" s="2"/>
      <c r="AEL234" s="2"/>
      <c r="AEM234" s="2"/>
      <c r="AEN234" s="2"/>
      <c r="AEO234" s="2"/>
      <c r="AEP234" s="2"/>
      <c r="AEQ234" s="2"/>
      <c r="AER234" s="2"/>
      <c r="AES234" s="2"/>
      <c r="AET234" s="2"/>
      <c r="AEU234" s="2"/>
      <c r="AEV234" s="2"/>
      <c r="AEW234" s="2"/>
      <c r="AEX234" s="2"/>
      <c r="AEY234" s="2"/>
      <c r="AEZ234" s="2"/>
      <c r="AFA234" s="2"/>
      <c r="AFB234" s="2"/>
      <c r="AFC234" s="2"/>
      <c r="AFD234" s="2"/>
      <c r="AFE234" s="2"/>
      <c r="AFF234" s="2"/>
      <c r="AFG234" s="2"/>
      <c r="AFH234" s="2"/>
      <c r="AFI234" s="2"/>
      <c r="AFJ234" s="2"/>
      <c r="AFK234" s="2"/>
      <c r="AFL234" s="2"/>
      <c r="AFM234" s="2"/>
      <c r="AFN234" s="2"/>
      <c r="AFO234" s="2"/>
      <c r="AFP234" s="2"/>
      <c r="AFQ234" s="2"/>
      <c r="AFR234" s="2"/>
      <c r="AFS234" s="2"/>
      <c r="AFT234" s="2"/>
      <c r="AFU234" s="2"/>
      <c r="AFV234" s="2"/>
      <c r="AFW234" s="2"/>
      <c r="AFX234" s="2"/>
      <c r="AFY234" s="2"/>
      <c r="AFZ234" s="2"/>
      <c r="AGA234" s="2"/>
      <c r="AGB234" s="2"/>
      <c r="AGC234" s="2"/>
      <c r="AGD234" s="2"/>
      <c r="AGE234" s="2"/>
      <c r="AGF234" s="2"/>
      <c r="AGG234" s="2"/>
      <c r="AGH234" s="2"/>
      <c r="AGI234" s="2"/>
      <c r="AGJ234" s="2"/>
      <c r="AGK234" s="2"/>
      <c r="AGL234" s="2"/>
      <c r="AGM234" s="2"/>
      <c r="AGN234" s="2"/>
      <c r="AGO234" s="2"/>
      <c r="AGP234" s="2"/>
      <c r="AGQ234" s="2"/>
      <c r="AGR234" s="2"/>
      <c r="AGS234" s="2"/>
      <c r="AGT234" s="2"/>
      <c r="AGU234" s="2"/>
      <c r="AGV234" s="2"/>
      <c r="AGW234" s="2"/>
      <c r="AGX234" s="2"/>
      <c r="AGY234" s="2"/>
      <c r="AGZ234" s="2"/>
      <c r="AHA234" s="2"/>
      <c r="AHB234" s="2"/>
      <c r="AHC234" s="2"/>
      <c r="AHD234" s="2"/>
      <c r="AHE234" s="2"/>
      <c r="AHF234" s="2"/>
      <c r="AHG234" s="2"/>
      <c r="AHH234" s="2"/>
      <c r="AHI234" s="2"/>
      <c r="AHJ234" s="2"/>
      <c r="AHK234" s="2"/>
      <c r="AHL234" s="2"/>
      <c r="AHM234" s="2"/>
      <c r="AHN234" s="2"/>
      <c r="AHO234" s="2"/>
      <c r="AHP234" s="2"/>
      <c r="AHQ234" s="2"/>
      <c r="AHR234" s="2"/>
      <c r="AHS234" s="2"/>
      <c r="AHT234" s="2"/>
      <c r="AHU234" s="2"/>
      <c r="AHV234" s="2"/>
      <c r="AHW234" s="2"/>
      <c r="AHX234" s="2"/>
      <c r="AHY234" s="2"/>
      <c r="AHZ234" s="2"/>
      <c r="AIA234" s="2"/>
      <c r="AIB234" s="2"/>
      <c r="AIC234" s="2"/>
      <c r="AID234" s="2"/>
      <c r="AIE234" s="2"/>
      <c r="AIF234" s="2"/>
      <c r="AIG234" s="2"/>
      <c r="AIH234" s="2"/>
      <c r="AII234" s="2"/>
      <c r="AIJ234" s="2"/>
      <c r="AIK234" s="2"/>
      <c r="AIL234" s="2"/>
      <c r="AIM234" s="2"/>
      <c r="AIN234" s="2"/>
      <c r="AIO234" s="2"/>
      <c r="AIP234" s="2"/>
      <c r="AIQ234" s="2"/>
      <c r="AIR234" s="2"/>
      <c r="AIS234" s="2"/>
      <c r="AIT234" s="2"/>
      <c r="AIU234" s="2"/>
      <c r="AIV234" s="2"/>
      <c r="AIW234" s="2"/>
      <c r="AIX234" s="2"/>
      <c r="AIY234" s="2"/>
      <c r="AIZ234" s="2"/>
      <c r="AJA234" s="2"/>
      <c r="AJB234" s="2"/>
      <c r="AJC234" s="2"/>
      <c r="AJD234" s="2"/>
      <c r="AJE234" s="2"/>
      <c r="AJF234" s="2"/>
      <c r="AJG234" s="2"/>
      <c r="AJH234" s="2"/>
      <c r="AJI234" s="2"/>
      <c r="AJJ234" s="2"/>
      <c r="AJK234" s="2"/>
      <c r="AJL234" s="2"/>
      <c r="AJM234" s="2"/>
      <c r="AJN234" s="2"/>
      <c r="AJO234" s="2"/>
      <c r="AJP234" s="2"/>
      <c r="AJQ234" s="2"/>
    </row>
    <row r="235" spans="1:953" s="1" customFormat="1">
      <c r="A235" s="2"/>
      <c r="B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/>
      <c r="IL235" s="2"/>
      <c r="IM235" s="2"/>
      <c r="IN235" s="2"/>
      <c r="IO235" s="2"/>
      <c r="IP235" s="2"/>
      <c r="IQ235" s="2"/>
      <c r="IR235" s="2"/>
      <c r="IS235" s="2"/>
      <c r="IT235" s="2"/>
      <c r="IU235" s="2"/>
      <c r="IV235" s="2"/>
      <c r="IW235" s="2"/>
      <c r="IX235" s="2"/>
      <c r="IY235" s="2"/>
      <c r="IZ235" s="2"/>
      <c r="JA235" s="2"/>
      <c r="JB235" s="2"/>
      <c r="JC235" s="2"/>
      <c r="JD235" s="2"/>
      <c r="JE235" s="2"/>
      <c r="JF235" s="2"/>
      <c r="JG235" s="2"/>
      <c r="JH235" s="2"/>
      <c r="JI235" s="2"/>
      <c r="JJ235" s="2"/>
      <c r="JK235" s="2"/>
      <c r="JL235" s="2"/>
      <c r="JM235" s="2"/>
      <c r="JN235" s="2"/>
      <c r="JO235" s="2"/>
      <c r="JP235" s="2"/>
      <c r="JQ235" s="2"/>
      <c r="JR235" s="2"/>
      <c r="JS235" s="2"/>
      <c r="JT235" s="2"/>
      <c r="JU235" s="2"/>
      <c r="JV235" s="2"/>
      <c r="JW235" s="2"/>
      <c r="JX235" s="2"/>
      <c r="JY235" s="2"/>
      <c r="JZ235" s="2"/>
      <c r="KA235" s="2"/>
      <c r="KB235" s="2"/>
      <c r="KC235" s="2"/>
      <c r="KD235" s="2"/>
      <c r="KE235" s="2"/>
      <c r="KF235" s="2"/>
      <c r="KG235" s="2"/>
      <c r="KH235" s="2"/>
      <c r="KI235" s="2"/>
      <c r="KJ235" s="2"/>
      <c r="KK235" s="2"/>
      <c r="KL235" s="2"/>
      <c r="KM235" s="2"/>
      <c r="KN235" s="2"/>
      <c r="KO235" s="2"/>
      <c r="KP235" s="2"/>
      <c r="KQ235" s="2"/>
      <c r="KR235" s="2"/>
      <c r="KS235" s="2"/>
      <c r="KT235" s="2"/>
      <c r="KU235" s="2"/>
      <c r="KV235" s="2"/>
      <c r="KW235" s="2"/>
      <c r="KX235" s="2"/>
      <c r="KY235" s="2"/>
      <c r="KZ235" s="2"/>
      <c r="LA235" s="2"/>
      <c r="LB235" s="2"/>
      <c r="LC235" s="2"/>
      <c r="LD235" s="2"/>
      <c r="LE235" s="2"/>
      <c r="LF235" s="2"/>
      <c r="LG235" s="2"/>
      <c r="LH235" s="2"/>
      <c r="LI235" s="2"/>
      <c r="LJ235" s="2"/>
      <c r="LK235" s="2"/>
      <c r="LL235" s="2"/>
      <c r="LM235" s="2"/>
      <c r="LN235" s="2"/>
      <c r="LO235" s="2"/>
      <c r="LP235" s="2"/>
      <c r="LQ235" s="2"/>
      <c r="LR235" s="2"/>
      <c r="LS235" s="2"/>
      <c r="LT235" s="2"/>
      <c r="LU235" s="2"/>
      <c r="LV235" s="2"/>
      <c r="LW235" s="2"/>
      <c r="LX235" s="2"/>
      <c r="LY235" s="2"/>
      <c r="LZ235" s="2"/>
      <c r="MA235" s="2"/>
      <c r="MB235" s="2"/>
      <c r="MC235" s="2"/>
      <c r="MD235" s="2"/>
      <c r="ME235" s="2"/>
      <c r="MF235" s="2"/>
      <c r="MG235" s="2"/>
      <c r="MH235" s="2"/>
      <c r="MI235" s="2"/>
      <c r="MJ235" s="2"/>
      <c r="MK235" s="2"/>
      <c r="ML235" s="2"/>
      <c r="MM235" s="2"/>
      <c r="MN235" s="2"/>
      <c r="MO235" s="2"/>
      <c r="MP235" s="2"/>
      <c r="MQ235" s="2"/>
      <c r="MR235" s="2"/>
      <c r="MS235" s="2"/>
      <c r="MT235" s="2"/>
      <c r="MU235" s="2"/>
      <c r="MV235" s="2"/>
      <c r="MW235" s="2"/>
      <c r="MX235" s="2"/>
      <c r="MY235" s="2"/>
      <c r="MZ235" s="2"/>
      <c r="NA235" s="2"/>
      <c r="NB235" s="2"/>
      <c r="NC235" s="2"/>
      <c r="ND235" s="2"/>
      <c r="NE235" s="2"/>
      <c r="NF235" s="2"/>
      <c r="NG235" s="2"/>
      <c r="NH235" s="2"/>
      <c r="NI235" s="2"/>
      <c r="NJ235" s="2"/>
      <c r="NK235" s="2"/>
      <c r="NL235" s="2"/>
      <c r="NM235" s="2"/>
      <c r="NN235" s="2"/>
      <c r="NO235" s="2"/>
      <c r="NP235" s="2"/>
      <c r="NQ235" s="2"/>
      <c r="NR235" s="2"/>
      <c r="NS235" s="2"/>
      <c r="NT235" s="2"/>
      <c r="NU235" s="2"/>
      <c r="NV235" s="2"/>
      <c r="NW235" s="2"/>
      <c r="NX235" s="2"/>
      <c r="NY235" s="2"/>
      <c r="NZ235" s="2"/>
      <c r="OA235" s="2"/>
      <c r="OB235" s="2"/>
      <c r="OC235" s="2"/>
      <c r="OD235" s="2"/>
      <c r="OE235" s="2"/>
      <c r="OF235" s="2"/>
      <c r="OG235" s="2"/>
      <c r="OH235" s="2"/>
      <c r="OI235" s="2"/>
      <c r="OJ235" s="2"/>
      <c r="OK235" s="2"/>
      <c r="OL235" s="2"/>
      <c r="OM235" s="2"/>
      <c r="ON235" s="2"/>
      <c r="OO235" s="2"/>
      <c r="OP235" s="2"/>
      <c r="OQ235" s="2"/>
      <c r="OR235" s="2"/>
      <c r="OS235" s="2"/>
      <c r="OT235" s="2"/>
      <c r="OU235" s="2"/>
      <c r="OV235" s="2"/>
      <c r="OW235" s="2"/>
      <c r="OX235" s="2"/>
      <c r="OY235" s="2"/>
      <c r="OZ235" s="2"/>
      <c r="PA235" s="2"/>
      <c r="PB235" s="2"/>
      <c r="PC235" s="2"/>
      <c r="PD235" s="2"/>
      <c r="PE235" s="2"/>
      <c r="PF235" s="2"/>
      <c r="PG235" s="2"/>
      <c r="PH235" s="2"/>
      <c r="PI235" s="2"/>
      <c r="PJ235" s="2"/>
      <c r="PK235" s="2"/>
      <c r="PL235" s="2"/>
      <c r="PM235" s="2"/>
      <c r="PN235" s="2"/>
      <c r="PO235" s="2"/>
      <c r="PP235" s="2"/>
      <c r="PQ235" s="2"/>
      <c r="PR235" s="2"/>
      <c r="PS235" s="2"/>
      <c r="PT235" s="2"/>
      <c r="PU235" s="2"/>
      <c r="PV235" s="2"/>
      <c r="PW235" s="2"/>
      <c r="PX235" s="2"/>
      <c r="PY235" s="2"/>
      <c r="PZ235" s="2"/>
      <c r="QA235" s="2"/>
      <c r="QB235" s="2"/>
      <c r="QC235" s="2"/>
      <c r="QD235" s="2"/>
      <c r="QE235" s="2"/>
      <c r="QF235" s="2"/>
      <c r="QG235" s="2"/>
      <c r="QH235" s="2"/>
      <c r="QI235" s="2"/>
      <c r="QJ235" s="2"/>
      <c r="QK235" s="2"/>
      <c r="QL235" s="2"/>
      <c r="QM235" s="2"/>
      <c r="QN235" s="2"/>
      <c r="QO235" s="2"/>
      <c r="QP235" s="2"/>
      <c r="QQ235" s="2"/>
      <c r="QR235" s="2"/>
      <c r="QS235" s="2"/>
      <c r="QT235" s="2"/>
      <c r="QU235" s="2"/>
      <c r="QV235" s="2"/>
      <c r="QW235" s="2"/>
      <c r="QX235" s="2"/>
      <c r="QY235" s="2"/>
      <c r="QZ235" s="2"/>
      <c r="RA235" s="2"/>
      <c r="RB235" s="2"/>
      <c r="RC235" s="2"/>
      <c r="RD235" s="2"/>
      <c r="RE235" s="2"/>
      <c r="RF235" s="2"/>
      <c r="RG235" s="2"/>
      <c r="RH235" s="2"/>
      <c r="RI235" s="2"/>
      <c r="RJ235" s="2"/>
      <c r="RK235" s="2"/>
      <c r="RL235" s="2"/>
      <c r="RM235" s="2"/>
      <c r="RN235" s="2"/>
      <c r="RO235" s="2"/>
      <c r="RP235" s="2"/>
      <c r="RQ235" s="2"/>
      <c r="RR235" s="2"/>
      <c r="RS235" s="2"/>
      <c r="RT235" s="2"/>
      <c r="RU235" s="2"/>
      <c r="RV235" s="2"/>
      <c r="RW235" s="2"/>
      <c r="RX235" s="2"/>
      <c r="RY235" s="2"/>
      <c r="RZ235" s="2"/>
      <c r="SA235" s="2"/>
      <c r="SB235" s="2"/>
      <c r="SC235" s="2"/>
      <c r="SD235" s="2"/>
      <c r="SE235" s="2"/>
      <c r="SF235" s="2"/>
      <c r="SG235" s="2"/>
      <c r="SH235" s="2"/>
      <c r="SI235" s="2"/>
      <c r="SJ235" s="2"/>
      <c r="SK235" s="2"/>
      <c r="SL235" s="2"/>
      <c r="SM235" s="2"/>
      <c r="SN235" s="2"/>
      <c r="SO235" s="2"/>
      <c r="SP235" s="2"/>
      <c r="SQ235" s="2"/>
      <c r="SR235" s="2"/>
      <c r="SS235" s="2"/>
      <c r="ST235" s="2"/>
      <c r="SU235" s="2"/>
      <c r="SV235" s="2"/>
      <c r="SW235" s="2"/>
      <c r="SX235" s="2"/>
      <c r="SY235" s="2"/>
      <c r="SZ235" s="2"/>
      <c r="TA235" s="2"/>
      <c r="TB235" s="2"/>
      <c r="TC235" s="2"/>
      <c r="TD235" s="2"/>
      <c r="TE235" s="2"/>
      <c r="TF235" s="2"/>
      <c r="TG235" s="2"/>
      <c r="TH235" s="2"/>
      <c r="TI235" s="2"/>
      <c r="TJ235" s="2"/>
      <c r="TK235" s="2"/>
      <c r="TL235" s="2"/>
      <c r="TM235" s="2"/>
      <c r="TN235" s="2"/>
      <c r="TO235" s="2"/>
      <c r="TP235" s="2"/>
      <c r="TQ235" s="2"/>
      <c r="TR235" s="2"/>
      <c r="TS235" s="2"/>
      <c r="TT235" s="2"/>
      <c r="TU235" s="2"/>
      <c r="TV235" s="2"/>
      <c r="TW235" s="2"/>
      <c r="TX235" s="2"/>
      <c r="TY235" s="2"/>
      <c r="TZ235" s="2"/>
      <c r="UA235" s="2"/>
      <c r="UB235" s="2"/>
      <c r="UC235" s="2"/>
      <c r="UD235" s="2"/>
      <c r="UE235" s="2"/>
      <c r="UF235" s="2"/>
      <c r="UG235" s="2"/>
      <c r="UH235" s="2"/>
      <c r="UI235" s="2"/>
      <c r="UJ235" s="2"/>
      <c r="UK235" s="2"/>
      <c r="UL235" s="2"/>
      <c r="UM235" s="2"/>
      <c r="UN235" s="2"/>
      <c r="UO235" s="2"/>
      <c r="UP235" s="2"/>
      <c r="UQ235" s="2"/>
      <c r="UR235" s="2"/>
      <c r="US235" s="2"/>
      <c r="UT235" s="2"/>
      <c r="UU235" s="2"/>
      <c r="UV235" s="2"/>
      <c r="UW235" s="2"/>
      <c r="UX235" s="2"/>
      <c r="UY235" s="2"/>
      <c r="UZ235" s="2"/>
      <c r="VA235" s="2"/>
      <c r="VB235" s="2"/>
      <c r="VC235" s="2"/>
      <c r="VD235" s="2"/>
      <c r="VE235" s="2"/>
      <c r="VF235" s="2"/>
      <c r="VG235" s="2"/>
      <c r="VH235" s="2"/>
      <c r="VI235" s="2"/>
      <c r="VJ235" s="2"/>
      <c r="VK235" s="2"/>
      <c r="VL235" s="2"/>
      <c r="VM235" s="2"/>
      <c r="VN235" s="2"/>
      <c r="VO235" s="2"/>
      <c r="VP235" s="2"/>
      <c r="VQ235" s="2"/>
      <c r="VR235" s="2"/>
      <c r="VS235" s="2"/>
      <c r="VT235" s="2"/>
      <c r="VU235" s="2"/>
      <c r="VV235" s="2"/>
      <c r="VW235" s="2"/>
      <c r="VX235" s="2"/>
      <c r="VY235" s="2"/>
      <c r="VZ235" s="2"/>
      <c r="WA235" s="2"/>
      <c r="WB235" s="2"/>
      <c r="WC235" s="2"/>
      <c r="WD235" s="2"/>
      <c r="WE235" s="2"/>
      <c r="WF235" s="2"/>
      <c r="WG235" s="2"/>
      <c r="WH235" s="2"/>
      <c r="WI235" s="2"/>
      <c r="WJ235" s="2"/>
      <c r="WK235" s="2"/>
      <c r="WL235" s="2"/>
      <c r="WM235" s="2"/>
      <c r="WN235" s="2"/>
      <c r="WO235" s="2"/>
      <c r="WP235" s="2"/>
      <c r="WQ235" s="2"/>
      <c r="WR235" s="2"/>
      <c r="WS235" s="2"/>
      <c r="WT235" s="2"/>
      <c r="WU235" s="2"/>
      <c r="WV235" s="2"/>
      <c r="WW235" s="2"/>
      <c r="WX235" s="2"/>
      <c r="WY235" s="2"/>
      <c r="WZ235" s="2"/>
      <c r="XA235" s="2"/>
      <c r="XB235" s="2"/>
      <c r="XC235" s="2"/>
      <c r="XD235" s="2"/>
      <c r="XE235" s="2"/>
      <c r="XF235" s="2"/>
      <c r="XG235" s="2"/>
      <c r="XH235" s="2"/>
      <c r="XI235" s="2"/>
      <c r="XJ235" s="2"/>
      <c r="XK235" s="2"/>
      <c r="XL235" s="2"/>
      <c r="XM235" s="2"/>
      <c r="XN235" s="2"/>
      <c r="XO235" s="2"/>
      <c r="XP235" s="2"/>
      <c r="XQ235" s="2"/>
      <c r="XR235" s="2"/>
      <c r="XS235" s="2"/>
      <c r="XT235" s="2"/>
      <c r="XU235" s="2"/>
      <c r="XV235" s="2"/>
      <c r="XW235" s="2"/>
      <c r="XX235" s="2"/>
      <c r="XY235" s="2"/>
      <c r="XZ235" s="2"/>
      <c r="YA235" s="2"/>
      <c r="YB235" s="2"/>
      <c r="YC235" s="2"/>
      <c r="YD235" s="2"/>
      <c r="YE235" s="2"/>
      <c r="YF235" s="2"/>
      <c r="YG235" s="2"/>
      <c r="YH235" s="2"/>
      <c r="YI235" s="2"/>
      <c r="YJ235" s="2"/>
      <c r="YK235" s="2"/>
      <c r="YL235" s="2"/>
      <c r="YM235" s="2"/>
      <c r="YN235" s="2"/>
      <c r="YO235" s="2"/>
      <c r="YP235" s="2"/>
      <c r="YQ235" s="2"/>
      <c r="YR235" s="2"/>
      <c r="YS235" s="2"/>
      <c r="YT235" s="2"/>
      <c r="YU235" s="2"/>
      <c r="YV235" s="2"/>
      <c r="YW235" s="2"/>
      <c r="YX235" s="2"/>
      <c r="YY235" s="2"/>
      <c r="YZ235" s="2"/>
      <c r="ZA235" s="2"/>
      <c r="ZB235" s="2"/>
      <c r="ZC235" s="2"/>
      <c r="ZD235" s="2"/>
      <c r="ZE235" s="2"/>
      <c r="ZF235" s="2"/>
      <c r="ZG235" s="2"/>
      <c r="ZH235" s="2"/>
      <c r="ZI235" s="2"/>
      <c r="ZJ235" s="2"/>
      <c r="ZK235" s="2"/>
      <c r="ZL235" s="2"/>
      <c r="ZM235" s="2"/>
      <c r="ZN235" s="2"/>
      <c r="ZO235" s="2"/>
      <c r="ZP235" s="2"/>
      <c r="ZQ235" s="2"/>
      <c r="ZR235" s="2"/>
      <c r="ZS235" s="2"/>
      <c r="ZT235" s="2"/>
      <c r="ZU235" s="2"/>
      <c r="ZV235" s="2"/>
      <c r="ZW235" s="2"/>
      <c r="ZX235" s="2"/>
      <c r="ZY235" s="2"/>
      <c r="ZZ235" s="2"/>
      <c r="AAA235" s="2"/>
      <c r="AAB235" s="2"/>
      <c r="AAC235" s="2"/>
      <c r="AAD235" s="2"/>
      <c r="AAE235" s="2"/>
      <c r="AAF235" s="2"/>
      <c r="AAG235" s="2"/>
      <c r="AAH235" s="2"/>
      <c r="AAI235" s="2"/>
      <c r="AAJ235" s="2"/>
      <c r="AAK235" s="2"/>
      <c r="AAL235" s="2"/>
      <c r="AAM235" s="2"/>
      <c r="AAN235" s="2"/>
      <c r="AAO235" s="2"/>
      <c r="AAP235" s="2"/>
      <c r="AAQ235" s="2"/>
      <c r="AAR235" s="2"/>
      <c r="AAS235" s="2"/>
      <c r="AAT235" s="2"/>
      <c r="AAU235" s="2"/>
      <c r="AAV235" s="2"/>
      <c r="AAW235" s="2"/>
      <c r="AAX235" s="2"/>
      <c r="AAY235" s="2"/>
      <c r="AAZ235" s="2"/>
      <c r="ABA235" s="2"/>
      <c r="ABB235" s="2"/>
      <c r="ABC235" s="2"/>
      <c r="ABD235" s="2"/>
      <c r="ABE235" s="2"/>
      <c r="ABF235" s="2"/>
      <c r="ABG235" s="2"/>
      <c r="ABH235" s="2"/>
      <c r="ABI235" s="2"/>
      <c r="ABJ235" s="2"/>
      <c r="ABK235" s="2"/>
      <c r="ABL235" s="2"/>
      <c r="ABM235" s="2"/>
      <c r="ABN235" s="2"/>
      <c r="ABO235" s="2"/>
      <c r="ABP235" s="2"/>
      <c r="ABQ235" s="2"/>
      <c r="ABR235" s="2"/>
      <c r="ABS235" s="2"/>
      <c r="ABT235" s="2"/>
      <c r="ABU235" s="2"/>
      <c r="ABV235" s="2"/>
      <c r="ABW235" s="2"/>
      <c r="ABX235" s="2"/>
      <c r="ABY235" s="2"/>
      <c r="ABZ235" s="2"/>
      <c r="ACA235" s="2"/>
      <c r="ACB235" s="2"/>
      <c r="ACC235" s="2"/>
      <c r="ACD235" s="2"/>
      <c r="ACE235" s="2"/>
      <c r="ACF235" s="2"/>
      <c r="ACG235" s="2"/>
      <c r="ACH235" s="2"/>
      <c r="ACI235" s="2"/>
      <c r="ACJ235" s="2"/>
      <c r="ACK235" s="2"/>
      <c r="ACL235" s="2"/>
      <c r="ACM235" s="2"/>
      <c r="ACN235" s="2"/>
      <c r="ACO235" s="2"/>
      <c r="ACP235" s="2"/>
      <c r="ACQ235" s="2"/>
      <c r="ACR235" s="2"/>
      <c r="ACS235" s="2"/>
      <c r="ACT235" s="2"/>
      <c r="ACU235" s="2"/>
      <c r="ACV235" s="2"/>
      <c r="ACW235" s="2"/>
      <c r="ACX235" s="2"/>
      <c r="ACY235" s="2"/>
      <c r="ACZ235" s="2"/>
      <c r="ADA235" s="2"/>
      <c r="ADB235" s="2"/>
      <c r="ADC235" s="2"/>
      <c r="ADD235" s="2"/>
      <c r="ADE235" s="2"/>
      <c r="ADF235" s="2"/>
      <c r="ADG235" s="2"/>
      <c r="ADH235" s="2"/>
      <c r="ADI235" s="2"/>
      <c r="ADJ235" s="2"/>
      <c r="ADK235" s="2"/>
      <c r="ADL235" s="2"/>
      <c r="ADM235" s="2"/>
      <c r="ADN235" s="2"/>
      <c r="ADO235" s="2"/>
      <c r="ADP235" s="2"/>
      <c r="ADQ235" s="2"/>
      <c r="ADR235" s="2"/>
      <c r="ADS235" s="2"/>
      <c r="ADT235" s="2"/>
      <c r="ADU235" s="2"/>
      <c r="ADV235" s="2"/>
      <c r="ADW235" s="2"/>
      <c r="ADX235" s="2"/>
      <c r="ADY235" s="2"/>
      <c r="ADZ235" s="2"/>
      <c r="AEA235" s="2"/>
      <c r="AEB235" s="2"/>
      <c r="AEC235" s="2"/>
      <c r="AED235" s="2"/>
      <c r="AEE235" s="2"/>
      <c r="AEF235" s="2"/>
      <c r="AEG235" s="2"/>
      <c r="AEH235" s="2"/>
      <c r="AEI235" s="2"/>
      <c r="AEJ235" s="2"/>
      <c r="AEK235" s="2"/>
      <c r="AEL235" s="2"/>
      <c r="AEM235" s="2"/>
      <c r="AEN235" s="2"/>
      <c r="AEO235" s="2"/>
      <c r="AEP235" s="2"/>
      <c r="AEQ235" s="2"/>
      <c r="AER235" s="2"/>
      <c r="AES235" s="2"/>
      <c r="AET235" s="2"/>
      <c r="AEU235" s="2"/>
      <c r="AEV235" s="2"/>
      <c r="AEW235" s="2"/>
      <c r="AEX235" s="2"/>
      <c r="AEY235" s="2"/>
      <c r="AEZ235" s="2"/>
      <c r="AFA235" s="2"/>
      <c r="AFB235" s="2"/>
      <c r="AFC235" s="2"/>
      <c r="AFD235" s="2"/>
      <c r="AFE235" s="2"/>
      <c r="AFF235" s="2"/>
      <c r="AFG235" s="2"/>
      <c r="AFH235" s="2"/>
      <c r="AFI235" s="2"/>
      <c r="AFJ235" s="2"/>
      <c r="AFK235" s="2"/>
      <c r="AFL235" s="2"/>
      <c r="AFM235" s="2"/>
      <c r="AFN235" s="2"/>
      <c r="AFO235" s="2"/>
      <c r="AFP235" s="2"/>
      <c r="AFQ235" s="2"/>
      <c r="AFR235" s="2"/>
      <c r="AFS235" s="2"/>
      <c r="AFT235" s="2"/>
      <c r="AFU235" s="2"/>
      <c r="AFV235" s="2"/>
      <c r="AFW235" s="2"/>
      <c r="AFX235" s="2"/>
      <c r="AFY235" s="2"/>
      <c r="AFZ235" s="2"/>
      <c r="AGA235" s="2"/>
      <c r="AGB235" s="2"/>
      <c r="AGC235" s="2"/>
      <c r="AGD235" s="2"/>
      <c r="AGE235" s="2"/>
      <c r="AGF235" s="2"/>
      <c r="AGG235" s="2"/>
      <c r="AGH235" s="2"/>
      <c r="AGI235" s="2"/>
      <c r="AGJ235" s="2"/>
      <c r="AGK235" s="2"/>
      <c r="AGL235" s="2"/>
      <c r="AGM235" s="2"/>
      <c r="AGN235" s="2"/>
      <c r="AGO235" s="2"/>
      <c r="AGP235" s="2"/>
      <c r="AGQ235" s="2"/>
      <c r="AGR235" s="2"/>
      <c r="AGS235" s="2"/>
      <c r="AGT235" s="2"/>
      <c r="AGU235" s="2"/>
      <c r="AGV235" s="2"/>
      <c r="AGW235" s="2"/>
      <c r="AGX235" s="2"/>
      <c r="AGY235" s="2"/>
      <c r="AGZ235" s="2"/>
      <c r="AHA235" s="2"/>
      <c r="AHB235" s="2"/>
      <c r="AHC235" s="2"/>
      <c r="AHD235" s="2"/>
      <c r="AHE235" s="2"/>
      <c r="AHF235" s="2"/>
      <c r="AHG235" s="2"/>
      <c r="AHH235" s="2"/>
      <c r="AHI235" s="2"/>
      <c r="AHJ235" s="2"/>
      <c r="AHK235" s="2"/>
      <c r="AHL235" s="2"/>
      <c r="AHM235" s="2"/>
      <c r="AHN235" s="2"/>
      <c r="AHO235" s="2"/>
      <c r="AHP235" s="2"/>
      <c r="AHQ235" s="2"/>
      <c r="AHR235" s="2"/>
      <c r="AHS235" s="2"/>
      <c r="AHT235" s="2"/>
      <c r="AHU235" s="2"/>
      <c r="AHV235" s="2"/>
      <c r="AHW235" s="2"/>
      <c r="AHX235" s="2"/>
      <c r="AHY235" s="2"/>
      <c r="AHZ235" s="2"/>
      <c r="AIA235" s="2"/>
      <c r="AIB235" s="2"/>
      <c r="AIC235" s="2"/>
      <c r="AID235" s="2"/>
      <c r="AIE235" s="2"/>
      <c r="AIF235" s="2"/>
      <c r="AIG235" s="2"/>
      <c r="AIH235" s="2"/>
      <c r="AII235" s="2"/>
      <c r="AIJ235" s="2"/>
      <c r="AIK235" s="2"/>
      <c r="AIL235" s="2"/>
      <c r="AIM235" s="2"/>
      <c r="AIN235" s="2"/>
      <c r="AIO235" s="2"/>
      <c r="AIP235" s="2"/>
      <c r="AIQ235" s="2"/>
      <c r="AIR235" s="2"/>
      <c r="AIS235" s="2"/>
      <c r="AIT235" s="2"/>
      <c r="AIU235" s="2"/>
      <c r="AIV235" s="2"/>
      <c r="AIW235" s="2"/>
      <c r="AIX235" s="2"/>
      <c r="AIY235" s="2"/>
      <c r="AIZ235" s="2"/>
      <c r="AJA235" s="2"/>
      <c r="AJB235" s="2"/>
      <c r="AJC235" s="2"/>
      <c r="AJD235" s="2"/>
      <c r="AJE235" s="2"/>
      <c r="AJF235" s="2"/>
      <c r="AJG235" s="2"/>
      <c r="AJH235" s="2"/>
      <c r="AJI235" s="2"/>
      <c r="AJJ235" s="2"/>
      <c r="AJK235" s="2"/>
      <c r="AJL235" s="2"/>
      <c r="AJM235" s="2"/>
      <c r="AJN235" s="2"/>
      <c r="AJO235" s="2"/>
      <c r="AJP235" s="2"/>
      <c r="AJQ235" s="2"/>
    </row>
    <row r="236" spans="1:953" s="1" customFormat="1">
      <c r="A236" s="2"/>
      <c r="B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/>
      <c r="IL236" s="2"/>
      <c r="IM236" s="2"/>
      <c r="IN236" s="2"/>
      <c r="IO236" s="2"/>
      <c r="IP236" s="2"/>
      <c r="IQ236" s="2"/>
      <c r="IR236" s="2"/>
      <c r="IS236" s="2"/>
      <c r="IT236" s="2"/>
      <c r="IU236" s="2"/>
      <c r="IV236" s="2"/>
      <c r="IW236" s="2"/>
      <c r="IX236" s="2"/>
      <c r="IY236" s="2"/>
      <c r="IZ236" s="2"/>
      <c r="JA236" s="2"/>
      <c r="JB236" s="2"/>
      <c r="JC236" s="2"/>
      <c r="JD236" s="2"/>
      <c r="JE236" s="2"/>
      <c r="JF236" s="2"/>
      <c r="JG236" s="2"/>
      <c r="JH236" s="2"/>
      <c r="JI236" s="2"/>
      <c r="JJ236" s="2"/>
      <c r="JK236" s="2"/>
      <c r="JL236" s="2"/>
      <c r="JM236" s="2"/>
      <c r="JN236" s="2"/>
      <c r="JO236" s="2"/>
      <c r="JP236" s="2"/>
      <c r="JQ236" s="2"/>
      <c r="JR236" s="2"/>
      <c r="JS236" s="2"/>
      <c r="JT236" s="2"/>
      <c r="JU236" s="2"/>
      <c r="JV236" s="2"/>
      <c r="JW236" s="2"/>
      <c r="JX236" s="2"/>
      <c r="JY236" s="2"/>
      <c r="JZ236" s="2"/>
      <c r="KA236" s="2"/>
      <c r="KB236" s="2"/>
      <c r="KC236" s="2"/>
      <c r="KD236" s="2"/>
      <c r="KE236" s="2"/>
      <c r="KF236" s="2"/>
      <c r="KG236" s="2"/>
      <c r="KH236" s="2"/>
      <c r="KI236" s="2"/>
      <c r="KJ236" s="2"/>
      <c r="KK236" s="2"/>
      <c r="KL236" s="2"/>
      <c r="KM236" s="2"/>
      <c r="KN236" s="2"/>
      <c r="KO236" s="2"/>
      <c r="KP236" s="2"/>
      <c r="KQ236" s="2"/>
      <c r="KR236" s="2"/>
      <c r="KS236" s="2"/>
      <c r="KT236" s="2"/>
      <c r="KU236" s="2"/>
      <c r="KV236" s="2"/>
      <c r="KW236" s="2"/>
      <c r="KX236" s="2"/>
      <c r="KY236" s="2"/>
      <c r="KZ236" s="2"/>
      <c r="LA236" s="2"/>
      <c r="LB236" s="2"/>
      <c r="LC236" s="2"/>
      <c r="LD236" s="2"/>
      <c r="LE236" s="2"/>
      <c r="LF236" s="2"/>
      <c r="LG236" s="2"/>
      <c r="LH236" s="2"/>
      <c r="LI236" s="2"/>
      <c r="LJ236" s="2"/>
      <c r="LK236" s="2"/>
      <c r="LL236" s="2"/>
      <c r="LM236" s="2"/>
      <c r="LN236" s="2"/>
      <c r="LO236" s="2"/>
      <c r="LP236" s="2"/>
      <c r="LQ236" s="2"/>
      <c r="LR236" s="2"/>
      <c r="LS236" s="2"/>
      <c r="LT236" s="2"/>
      <c r="LU236" s="2"/>
      <c r="LV236" s="2"/>
      <c r="LW236" s="2"/>
      <c r="LX236" s="2"/>
      <c r="LY236" s="2"/>
      <c r="LZ236" s="2"/>
      <c r="MA236" s="2"/>
      <c r="MB236" s="2"/>
      <c r="MC236" s="2"/>
      <c r="MD236" s="2"/>
      <c r="ME236" s="2"/>
      <c r="MF236" s="2"/>
      <c r="MG236" s="2"/>
      <c r="MH236" s="2"/>
      <c r="MI236" s="2"/>
      <c r="MJ236" s="2"/>
      <c r="MK236" s="2"/>
      <c r="ML236" s="2"/>
      <c r="MM236" s="2"/>
      <c r="MN236" s="2"/>
      <c r="MO236" s="2"/>
      <c r="MP236" s="2"/>
      <c r="MQ236" s="2"/>
      <c r="MR236" s="2"/>
      <c r="MS236" s="2"/>
      <c r="MT236" s="2"/>
      <c r="MU236" s="2"/>
      <c r="MV236" s="2"/>
      <c r="MW236" s="2"/>
      <c r="MX236" s="2"/>
      <c r="MY236" s="2"/>
      <c r="MZ236" s="2"/>
      <c r="NA236" s="2"/>
      <c r="NB236" s="2"/>
      <c r="NC236" s="2"/>
      <c r="ND236" s="2"/>
      <c r="NE236" s="2"/>
      <c r="NF236" s="2"/>
      <c r="NG236" s="2"/>
      <c r="NH236" s="2"/>
      <c r="NI236" s="2"/>
      <c r="NJ236" s="2"/>
      <c r="NK236" s="2"/>
      <c r="NL236" s="2"/>
      <c r="NM236" s="2"/>
      <c r="NN236" s="2"/>
      <c r="NO236" s="2"/>
      <c r="NP236" s="2"/>
      <c r="NQ236" s="2"/>
      <c r="NR236" s="2"/>
      <c r="NS236" s="2"/>
      <c r="NT236" s="2"/>
      <c r="NU236" s="2"/>
      <c r="NV236" s="2"/>
      <c r="NW236" s="2"/>
      <c r="NX236" s="2"/>
      <c r="NY236" s="2"/>
      <c r="NZ236" s="2"/>
      <c r="OA236" s="2"/>
      <c r="OB236" s="2"/>
      <c r="OC236" s="2"/>
      <c r="OD236" s="2"/>
      <c r="OE236" s="2"/>
      <c r="OF236" s="2"/>
      <c r="OG236" s="2"/>
      <c r="OH236" s="2"/>
      <c r="OI236" s="2"/>
      <c r="OJ236" s="2"/>
      <c r="OK236" s="2"/>
      <c r="OL236" s="2"/>
      <c r="OM236" s="2"/>
      <c r="ON236" s="2"/>
      <c r="OO236" s="2"/>
      <c r="OP236" s="2"/>
      <c r="OQ236" s="2"/>
      <c r="OR236" s="2"/>
      <c r="OS236" s="2"/>
      <c r="OT236" s="2"/>
      <c r="OU236" s="2"/>
      <c r="OV236" s="2"/>
      <c r="OW236" s="2"/>
      <c r="OX236" s="2"/>
      <c r="OY236" s="2"/>
      <c r="OZ236" s="2"/>
      <c r="PA236" s="2"/>
      <c r="PB236" s="2"/>
      <c r="PC236" s="2"/>
      <c r="PD236" s="2"/>
      <c r="PE236" s="2"/>
      <c r="PF236" s="2"/>
      <c r="PG236" s="2"/>
      <c r="PH236" s="2"/>
      <c r="PI236" s="2"/>
      <c r="PJ236" s="2"/>
      <c r="PK236" s="2"/>
      <c r="PL236" s="2"/>
      <c r="PM236" s="2"/>
      <c r="PN236" s="2"/>
      <c r="PO236" s="2"/>
      <c r="PP236" s="2"/>
      <c r="PQ236" s="2"/>
      <c r="PR236" s="2"/>
      <c r="PS236" s="2"/>
      <c r="PT236" s="2"/>
      <c r="PU236" s="2"/>
      <c r="PV236" s="2"/>
      <c r="PW236" s="2"/>
      <c r="PX236" s="2"/>
      <c r="PY236" s="2"/>
      <c r="PZ236" s="2"/>
      <c r="QA236" s="2"/>
      <c r="QB236" s="2"/>
      <c r="QC236" s="2"/>
      <c r="QD236" s="2"/>
      <c r="QE236" s="2"/>
      <c r="QF236" s="2"/>
      <c r="QG236" s="2"/>
      <c r="QH236" s="2"/>
      <c r="QI236" s="2"/>
      <c r="QJ236" s="2"/>
      <c r="QK236" s="2"/>
      <c r="QL236" s="2"/>
      <c r="QM236" s="2"/>
      <c r="QN236" s="2"/>
      <c r="QO236" s="2"/>
      <c r="QP236" s="2"/>
      <c r="QQ236" s="2"/>
      <c r="QR236" s="2"/>
      <c r="QS236" s="2"/>
      <c r="QT236" s="2"/>
      <c r="QU236" s="2"/>
      <c r="QV236" s="2"/>
      <c r="QW236" s="2"/>
      <c r="QX236" s="2"/>
      <c r="QY236" s="2"/>
      <c r="QZ236" s="2"/>
      <c r="RA236" s="2"/>
      <c r="RB236" s="2"/>
      <c r="RC236" s="2"/>
      <c r="RD236" s="2"/>
      <c r="RE236" s="2"/>
      <c r="RF236" s="2"/>
      <c r="RG236" s="2"/>
      <c r="RH236" s="2"/>
      <c r="RI236" s="2"/>
      <c r="RJ236" s="2"/>
      <c r="RK236" s="2"/>
      <c r="RL236" s="2"/>
      <c r="RM236" s="2"/>
      <c r="RN236" s="2"/>
      <c r="RO236" s="2"/>
      <c r="RP236" s="2"/>
      <c r="RQ236" s="2"/>
      <c r="RR236" s="2"/>
      <c r="RS236" s="2"/>
      <c r="RT236" s="2"/>
      <c r="RU236" s="2"/>
      <c r="RV236" s="2"/>
      <c r="RW236" s="2"/>
      <c r="RX236" s="2"/>
      <c r="RY236" s="2"/>
      <c r="RZ236" s="2"/>
      <c r="SA236" s="2"/>
      <c r="SB236" s="2"/>
      <c r="SC236" s="2"/>
      <c r="SD236" s="2"/>
      <c r="SE236" s="2"/>
      <c r="SF236" s="2"/>
      <c r="SG236" s="2"/>
      <c r="SH236" s="2"/>
      <c r="SI236" s="2"/>
      <c r="SJ236" s="2"/>
      <c r="SK236" s="2"/>
      <c r="SL236" s="2"/>
      <c r="SM236" s="2"/>
      <c r="SN236" s="2"/>
      <c r="SO236" s="2"/>
      <c r="SP236" s="2"/>
      <c r="SQ236" s="2"/>
      <c r="SR236" s="2"/>
      <c r="SS236" s="2"/>
      <c r="ST236" s="2"/>
      <c r="SU236" s="2"/>
      <c r="SV236" s="2"/>
      <c r="SW236" s="2"/>
      <c r="SX236" s="2"/>
      <c r="SY236" s="2"/>
      <c r="SZ236" s="2"/>
      <c r="TA236" s="2"/>
      <c r="TB236" s="2"/>
      <c r="TC236" s="2"/>
      <c r="TD236" s="2"/>
      <c r="TE236" s="2"/>
      <c r="TF236" s="2"/>
      <c r="TG236" s="2"/>
      <c r="TH236" s="2"/>
      <c r="TI236" s="2"/>
      <c r="TJ236" s="2"/>
      <c r="TK236" s="2"/>
      <c r="TL236" s="2"/>
      <c r="TM236" s="2"/>
      <c r="TN236" s="2"/>
      <c r="TO236" s="2"/>
      <c r="TP236" s="2"/>
      <c r="TQ236" s="2"/>
      <c r="TR236" s="2"/>
      <c r="TS236" s="2"/>
      <c r="TT236" s="2"/>
      <c r="TU236" s="2"/>
      <c r="TV236" s="2"/>
      <c r="TW236" s="2"/>
      <c r="TX236" s="2"/>
      <c r="TY236" s="2"/>
      <c r="TZ236" s="2"/>
      <c r="UA236" s="2"/>
      <c r="UB236" s="2"/>
      <c r="UC236" s="2"/>
      <c r="UD236" s="2"/>
      <c r="UE236" s="2"/>
      <c r="UF236" s="2"/>
      <c r="UG236" s="2"/>
      <c r="UH236" s="2"/>
      <c r="UI236" s="2"/>
      <c r="UJ236" s="2"/>
      <c r="UK236" s="2"/>
      <c r="UL236" s="2"/>
      <c r="UM236" s="2"/>
      <c r="UN236" s="2"/>
      <c r="UO236" s="2"/>
      <c r="UP236" s="2"/>
      <c r="UQ236" s="2"/>
      <c r="UR236" s="2"/>
      <c r="US236" s="2"/>
      <c r="UT236" s="2"/>
      <c r="UU236" s="2"/>
      <c r="UV236" s="2"/>
      <c r="UW236" s="2"/>
      <c r="UX236" s="2"/>
      <c r="UY236" s="2"/>
      <c r="UZ236" s="2"/>
      <c r="VA236" s="2"/>
      <c r="VB236" s="2"/>
      <c r="VC236" s="2"/>
      <c r="VD236" s="2"/>
      <c r="VE236" s="2"/>
      <c r="VF236" s="2"/>
      <c r="VG236" s="2"/>
      <c r="VH236" s="2"/>
      <c r="VI236" s="2"/>
      <c r="VJ236" s="2"/>
      <c r="VK236" s="2"/>
      <c r="VL236" s="2"/>
      <c r="VM236" s="2"/>
      <c r="VN236" s="2"/>
      <c r="VO236" s="2"/>
      <c r="VP236" s="2"/>
      <c r="VQ236" s="2"/>
      <c r="VR236" s="2"/>
      <c r="VS236" s="2"/>
      <c r="VT236" s="2"/>
      <c r="VU236" s="2"/>
      <c r="VV236" s="2"/>
      <c r="VW236" s="2"/>
      <c r="VX236" s="2"/>
      <c r="VY236" s="2"/>
      <c r="VZ236" s="2"/>
      <c r="WA236" s="2"/>
      <c r="WB236" s="2"/>
      <c r="WC236" s="2"/>
      <c r="WD236" s="2"/>
      <c r="WE236" s="2"/>
      <c r="WF236" s="2"/>
      <c r="WG236" s="2"/>
      <c r="WH236" s="2"/>
      <c r="WI236" s="2"/>
      <c r="WJ236" s="2"/>
      <c r="WK236" s="2"/>
      <c r="WL236" s="2"/>
      <c r="WM236" s="2"/>
      <c r="WN236" s="2"/>
      <c r="WO236" s="2"/>
      <c r="WP236" s="2"/>
      <c r="WQ236" s="2"/>
      <c r="WR236" s="2"/>
      <c r="WS236" s="2"/>
      <c r="WT236" s="2"/>
      <c r="WU236" s="2"/>
      <c r="WV236" s="2"/>
      <c r="WW236" s="2"/>
      <c r="WX236" s="2"/>
      <c r="WY236" s="2"/>
      <c r="WZ236" s="2"/>
      <c r="XA236" s="2"/>
      <c r="XB236" s="2"/>
      <c r="XC236" s="2"/>
      <c r="XD236" s="2"/>
      <c r="XE236" s="2"/>
      <c r="XF236" s="2"/>
      <c r="XG236" s="2"/>
      <c r="XH236" s="2"/>
      <c r="XI236" s="2"/>
      <c r="XJ236" s="2"/>
      <c r="XK236" s="2"/>
      <c r="XL236" s="2"/>
      <c r="XM236" s="2"/>
      <c r="XN236" s="2"/>
      <c r="XO236" s="2"/>
      <c r="XP236" s="2"/>
      <c r="XQ236" s="2"/>
      <c r="XR236" s="2"/>
      <c r="XS236" s="2"/>
      <c r="XT236" s="2"/>
      <c r="XU236" s="2"/>
      <c r="XV236" s="2"/>
      <c r="XW236" s="2"/>
      <c r="XX236" s="2"/>
      <c r="XY236" s="2"/>
      <c r="XZ236" s="2"/>
      <c r="YA236" s="2"/>
      <c r="YB236" s="2"/>
      <c r="YC236" s="2"/>
      <c r="YD236" s="2"/>
      <c r="YE236" s="2"/>
      <c r="YF236" s="2"/>
      <c r="YG236" s="2"/>
      <c r="YH236" s="2"/>
      <c r="YI236" s="2"/>
      <c r="YJ236" s="2"/>
      <c r="YK236" s="2"/>
      <c r="YL236" s="2"/>
      <c r="YM236" s="2"/>
      <c r="YN236" s="2"/>
      <c r="YO236" s="2"/>
      <c r="YP236" s="2"/>
      <c r="YQ236" s="2"/>
      <c r="YR236" s="2"/>
      <c r="YS236" s="2"/>
      <c r="YT236" s="2"/>
      <c r="YU236" s="2"/>
      <c r="YV236" s="2"/>
      <c r="YW236" s="2"/>
      <c r="YX236" s="2"/>
      <c r="YY236" s="2"/>
      <c r="YZ236" s="2"/>
      <c r="ZA236" s="2"/>
      <c r="ZB236" s="2"/>
      <c r="ZC236" s="2"/>
      <c r="ZD236" s="2"/>
      <c r="ZE236" s="2"/>
      <c r="ZF236" s="2"/>
      <c r="ZG236" s="2"/>
      <c r="ZH236" s="2"/>
      <c r="ZI236" s="2"/>
      <c r="ZJ236" s="2"/>
      <c r="ZK236" s="2"/>
      <c r="ZL236" s="2"/>
      <c r="ZM236" s="2"/>
      <c r="ZN236" s="2"/>
      <c r="ZO236" s="2"/>
      <c r="ZP236" s="2"/>
      <c r="ZQ236" s="2"/>
      <c r="ZR236" s="2"/>
      <c r="ZS236" s="2"/>
      <c r="ZT236" s="2"/>
      <c r="ZU236" s="2"/>
      <c r="ZV236" s="2"/>
      <c r="ZW236" s="2"/>
      <c r="ZX236" s="2"/>
      <c r="ZY236" s="2"/>
      <c r="ZZ236" s="2"/>
      <c r="AAA236" s="2"/>
      <c r="AAB236" s="2"/>
      <c r="AAC236" s="2"/>
      <c r="AAD236" s="2"/>
      <c r="AAE236" s="2"/>
      <c r="AAF236" s="2"/>
      <c r="AAG236" s="2"/>
      <c r="AAH236" s="2"/>
      <c r="AAI236" s="2"/>
      <c r="AAJ236" s="2"/>
      <c r="AAK236" s="2"/>
      <c r="AAL236" s="2"/>
      <c r="AAM236" s="2"/>
      <c r="AAN236" s="2"/>
      <c r="AAO236" s="2"/>
      <c r="AAP236" s="2"/>
      <c r="AAQ236" s="2"/>
      <c r="AAR236" s="2"/>
      <c r="AAS236" s="2"/>
      <c r="AAT236" s="2"/>
      <c r="AAU236" s="2"/>
      <c r="AAV236" s="2"/>
      <c r="AAW236" s="2"/>
      <c r="AAX236" s="2"/>
      <c r="AAY236" s="2"/>
      <c r="AAZ236" s="2"/>
      <c r="ABA236" s="2"/>
      <c r="ABB236" s="2"/>
      <c r="ABC236" s="2"/>
      <c r="ABD236" s="2"/>
      <c r="ABE236" s="2"/>
      <c r="ABF236" s="2"/>
      <c r="ABG236" s="2"/>
      <c r="ABH236" s="2"/>
      <c r="ABI236" s="2"/>
      <c r="ABJ236" s="2"/>
      <c r="ABK236" s="2"/>
      <c r="ABL236" s="2"/>
      <c r="ABM236" s="2"/>
      <c r="ABN236" s="2"/>
      <c r="ABO236" s="2"/>
      <c r="ABP236" s="2"/>
      <c r="ABQ236" s="2"/>
      <c r="ABR236" s="2"/>
      <c r="ABS236" s="2"/>
      <c r="ABT236" s="2"/>
      <c r="ABU236" s="2"/>
      <c r="ABV236" s="2"/>
      <c r="ABW236" s="2"/>
      <c r="ABX236" s="2"/>
      <c r="ABY236" s="2"/>
      <c r="ABZ236" s="2"/>
      <c r="ACA236" s="2"/>
      <c r="ACB236" s="2"/>
      <c r="ACC236" s="2"/>
      <c r="ACD236" s="2"/>
      <c r="ACE236" s="2"/>
      <c r="ACF236" s="2"/>
      <c r="ACG236" s="2"/>
      <c r="ACH236" s="2"/>
      <c r="ACI236" s="2"/>
      <c r="ACJ236" s="2"/>
      <c r="ACK236" s="2"/>
      <c r="ACL236" s="2"/>
      <c r="ACM236" s="2"/>
      <c r="ACN236" s="2"/>
      <c r="ACO236" s="2"/>
      <c r="ACP236" s="2"/>
      <c r="ACQ236" s="2"/>
      <c r="ACR236" s="2"/>
      <c r="ACS236" s="2"/>
      <c r="ACT236" s="2"/>
      <c r="ACU236" s="2"/>
      <c r="ACV236" s="2"/>
      <c r="ACW236" s="2"/>
      <c r="ACX236" s="2"/>
      <c r="ACY236" s="2"/>
      <c r="ACZ236" s="2"/>
      <c r="ADA236" s="2"/>
      <c r="ADB236" s="2"/>
      <c r="ADC236" s="2"/>
      <c r="ADD236" s="2"/>
      <c r="ADE236" s="2"/>
      <c r="ADF236" s="2"/>
      <c r="ADG236" s="2"/>
      <c r="ADH236" s="2"/>
      <c r="ADI236" s="2"/>
      <c r="ADJ236" s="2"/>
      <c r="ADK236" s="2"/>
      <c r="ADL236" s="2"/>
      <c r="ADM236" s="2"/>
      <c r="ADN236" s="2"/>
      <c r="ADO236" s="2"/>
      <c r="ADP236" s="2"/>
      <c r="ADQ236" s="2"/>
      <c r="ADR236" s="2"/>
      <c r="ADS236" s="2"/>
      <c r="ADT236" s="2"/>
      <c r="ADU236" s="2"/>
      <c r="ADV236" s="2"/>
      <c r="ADW236" s="2"/>
      <c r="ADX236" s="2"/>
      <c r="ADY236" s="2"/>
      <c r="ADZ236" s="2"/>
      <c r="AEA236" s="2"/>
      <c r="AEB236" s="2"/>
      <c r="AEC236" s="2"/>
      <c r="AED236" s="2"/>
      <c r="AEE236" s="2"/>
      <c r="AEF236" s="2"/>
      <c r="AEG236" s="2"/>
      <c r="AEH236" s="2"/>
      <c r="AEI236" s="2"/>
      <c r="AEJ236" s="2"/>
      <c r="AEK236" s="2"/>
      <c r="AEL236" s="2"/>
      <c r="AEM236" s="2"/>
      <c r="AEN236" s="2"/>
      <c r="AEO236" s="2"/>
      <c r="AEP236" s="2"/>
      <c r="AEQ236" s="2"/>
      <c r="AER236" s="2"/>
      <c r="AES236" s="2"/>
      <c r="AET236" s="2"/>
      <c r="AEU236" s="2"/>
      <c r="AEV236" s="2"/>
      <c r="AEW236" s="2"/>
      <c r="AEX236" s="2"/>
      <c r="AEY236" s="2"/>
      <c r="AEZ236" s="2"/>
      <c r="AFA236" s="2"/>
      <c r="AFB236" s="2"/>
      <c r="AFC236" s="2"/>
      <c r="AFD236" s="2"/>
      <c r="AFE236" s="2"/>
      <c r="AFF236" s="2"/>
      <c r="AFG236" s="2"/>
      <c r="AFH236" s="2"/>
      <c r="AFI236" s="2"/>
      <c r="AFJ236" s="2"/>
      <c r="AFK236" s="2"/>
      <c r="AFL236" s="2"/>
      <c r="AFM236" s="2"/>
      <c r="AFN236" s="2"/>
      <c r="AFO236" s="2"/>
      <c r="AFP236" s="2"/>
      <c r="AFQ236" s="2"/>
      <c r="AFR236" s="2"/>
      <c r="AFS236" s="2"/>
      <c r="AFT236" s="2"/>
      <c r="AFU236" s="2"/>
      <c r="AFV236" s="2"/>
      <c r="AFW236" s="2"/>
      <c r="AFX236" s="2"/>
      <c r="AFY236" s="2"/>
      <c r="AFZ236" s="2"/>
      <c r="AGA236" s="2"/>
      <c r="AGB236" s="2"/>
      <c r="AGC236" s="2"/>
      <c r="AGD236" s="2"/>
      <c r="AGE236" s="2"/>
      <c r="AGF236" s="2"/>
      <c r="AGG236" s="2"/>
      <c r="AGH236" s="2"/>
      <c r="AGI236" s="2"/>
      <c r="AGJ236" s="2"/>
      <c r="AGK236" s="2"/>
      <c r="AGL236" s="2"/>
      <c r="AGM236" s="2"/>
      <c r="AGN236" s="2"/>
      <c r="AGO236" s="2"/>
      <c r="AGP236" s="2"/>
      <c r="AGQ236" s="2"/>
      <c r="AGR236" s="2"/>
      <c r="AGS236" s="2"/>
      <c r="AGT236" s="2"/>
      <c r="AGU236" s="2"/>
      <c r="AGV236" s="2"/>
      <c r="AGW236" s="2"/>
      <c r="AGX236" s="2"/>
      <c r="AGY236" s="2"/>
      <c r="AGZ236" s="2"/>
      <c r="AHA236" s="2"/>
      <c r="AHB236" s="2"/>
      <c r="AHC236" s="2"/>
      <c r="AHD236" s="2"/>
      <c r="AHE236" s="2"/>
      <c r="AHF236" s="2"/>
      <c r="AHG236" s="2"/>
      <c r="AHH236" s="2"/>
      <c r="AHI236" s="2"/>
      <c r="AHJ236" s="2"/>
      <c r="AHK236" s="2"/>
      <c r="AHL236" s="2"/>
      <c r="AHM236" s="2"/>
      <c r="AHN236" s="2"/>
      <c r="AHO236" s="2"/>
      <c r="AHP236" s="2"/>
      <c r="AHQ236" s="2"/>
      <c r="AHR236" s="2"/>
      <c r="AHS236" s="2"/>
      <c r="AHT236" s="2"/>
      <c r="AHU236" s="2"/>
      <c r="AHV236" s="2"/>
      <c r="AHW236" s="2"/>
      <c r="AHX236" s="2"/>
      <c r="AHY236" s="2"/>
      <c r="AHZ236" s="2"/>
      <c r="AIA236" s="2"/>
      <c r="AIB236" s="2"/>
      <c r="AIC236" s="2"/>
      <c r="AID236" s="2"/>
      <c r="AIE236" s="2"/>
      <c r="AIF236" s="2"/>
      <c r="AIG236" s="2"/>
      <c r="AIH236" s="2"/>
      <c r="AII236" s="2"/>
      <c r="AIJ236" s="2"/>
      <c r="AIK236" s="2"/>
      <c r="AIL236" s="2"/>
      <c r="AIM236" s="2"/>
      <c r="AIN236" s="2"/>
      <c r="AIO236" s="2"/>
      <c r="AIP236" s="2"/>
      <c r="AIQ236" s="2"/>
      <c r="AIR236" s="2"/>
      <c r="AIS236" s="2"/>
      <c r="AIT236" s="2"/>
      <c r="AIU236" s="2"/>
      <c r="AIV236" s="2"/>
      <c r="AIW236" s="2"/>
      <c r="AIX236" s="2"/>
      <c r="AIY236" s="2"/>
      <c r="AIZ236" s="2"/>
      <c r="AJA236" s="2"/>
      <c r="AJB236" s="2"/>
      <c r="AJC236" s="2"/>
      <c r="AJD236" s="2"/>
      <c r="AJE236" s="2"/>
      <c r="AJF236" s="2"/>
      <c r="AJG236" s="2"/>
      <c r="AJH236" s="2"/>
      <c r="AJI236" s="2"/>
      <c r="AJJ236" s="2"/>
      <c r="AJK236" s="2"/>
      <c r="AJL236" s="2"/>
      <c r="AJM236" s="2"/>
      <c r="AJN236" s="2"/>
      <c r="AJO236" s="2"/>
      <c r="AJP236" s="2"/>
      <c r="AJQ236" s="2"/>
    </row>
    <row r="237" spans="1:953" s="1" customFormat="1">
      <c r="A237" s="2"/>
      <c r="B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  <c r="HQ237" s="2"/>
      <c r="HR237" s="2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  <c r="II237" s="2"/>
      <c r="IJ237" s="2"/>
      <c r="IK237" s="2"/>
      <c r="IL237" s="2"/>
      <c r="IM237" s="2"/>
      <c r="IN237" s="2"/>
      <c r="IO237" s="2"/>
      <c r="IP237" s="2"/>
      <c r="IQ237" s="2"/>
      <c r="IR237" s="2"/>
      <c r="IS237" s="2"/>
      <c r="IT237" s="2"/>
      <c r="IU237" s="2"/>
      <c r="IV237" s="2"/>
      <c r="IW237" s="2"/>
      <c r="IX237" s="2"/>
      <c r="IY237" s="2"/>
      <c r="IZ237" s="2"/>
      <c r="JA237" s="2"/>
      <c r="JB237" s="2"/>
      <c r="JC237" s="2"/>
      <c r="JD237" s="2"/>
      <c r="JE237" s="2"/>
      <c r="JF237" s="2"/>
      <c r="JG237" s="2"/>
      <c r="JH237" s="2"/>
      <c r="JI237" s="2"/>
      <c r="JJ237" s="2"/>
      <c r="JK237" s="2"/>
      <c r="JL237" s="2"/>
      <c r="JM237" s="2"/>
      <c r="JN237" s="2"/>
      <c r="JO237" s="2"/>
      <c r="JP237" s="2"/>
      <c r="JQ237" s="2"/>
      <c r="JR237" s="2"/>
      <c r="JS237" s="2"/>
      <c r="JT237" s="2"/>
      <c r="JU237" s="2"/>
      <c r="JV237" s="2"/>
      <c r="JW237" s="2"/>
      <c r="JX237" s="2"/>
      <c r="JY237" s="2"/>
      <c r="JZ237" s="2"/>
      <c r="KA237" s="2"/>
      <c r="KB237" s="2"/>
      <c r="KC237" s="2"/>
      <c r="KD237" s="2"/>
      <c r="KE237" s="2"/>
      <c r="KF237" s="2"/>
      <c r="KG237" s="2"/>
      <c r="KH237" s="2"/>
      <c r="KI237" s="2"/>
      <c r="KJ237" s="2"/>
      <c r="KK237" s="2"/>
      <c r="KL237" s="2"/>
      <c r="KM237" s="2"/>
      <c r="KN237" s="2"/>
      <c r="KO237" s="2"/>
      <c r="KP237" s="2"/>
      <c r="KQ237" s="2"/>
      <c r="KR237" s="2"/>
      <c r="KS237" s="2"/>
      <c r="KT237" s="2"/>
      <c r="KU237" s="2"/>
      <c r="KV237" s="2"/>
      <c r="KW237" s="2"/>
      <c r="KX237" s="2"/>
      <c r="KY237" s="2"/>
      <c r="KZ237" s="2"/>
      <c r="LA237" s="2"/>
      <c r="LB237" s="2"/>
      <c r="LC237" s="2"/>
      <c r="LD237" s="2"/>
      <c r="LE237" s="2"/>
      <c r="LF237" s="2"/>
      <c r="LG237" s="2"/>
      <c r="LH237" s="2"/>
      <c r="LI237" s="2"/>
      <c r="LJ237" s="2"/>
      <c r="LK237" s="2"/>
      <c r="LL237" s="2"/>
      <c r="LM237" s="2"/>
      <c r="LN237" s="2"/>
      <c r="LO237" s="2"/>
      <c r="LP237" s="2"/>
      <c r="LQ237" s="2"/>
      <c r="LR237" s="2"/>
      <c r="LS237" s="2"/>
      <c r="LT237" s="2"/>
      <c r="LU237" s="2"/>
      <c r="LV237" s="2"/>
      <c r="LW237" s="2"/>
      <c r="LX237" s="2"/>
      <c r="LY237" s="2"/>
      <c r="LZ237" s="2"/>
      <c r="MA237" s="2"/>
      <c r="MB237" s="2"/>
      <c r="MC237" s="2"/>
      <c r="MD237" s="2"/>
      <c r="ME237" s="2"/>
      <c r="MF237" s="2"/>
      <c r="MG237" s="2"/>
      <c r="MH237" s="2"/>
      <c r="MI237" s="2"/>
      <c r="MJ237" s="2"/>
      <c r="MK237" s="2"/>
      <c r="ML237" s="2"/>
      <c r="MM237" s="2"/>
      <c r="MN237" s="2"/>
      <c r="MO237" s="2"/>
      <c r="MP237" s="2"/>
      <c r="MQ237" s="2"/>
      <c r="MR237" s="2"/>
      <c r="MS237" s="2"/>
      <c r="MT237" s="2"/>
      <c r="MU237" s="2"/>
      <c r="MV237" s="2"/>
      <c r="MW237" s="2"/>
      <c r="MX237" s="2"/>
      <c r="MY237" s="2"/>
      <c r="MZ237" s="2"/>
      <c r="NA237" s="2"/>
      <c r="NB237" s="2"/>
      <c r="NC237" s="2"/>
      <c r="ND237" s="2"/>
      <c r="NE237" s="2"/>
      <c r="NF237" s="2"/>
      <c r="NG237" s="2"/>
      <c r="NH237" s="2"/>
      <c r="NI237" s="2"/>
      <c r="NJ237" s="2"/>
      <c r="NK237" s="2"/>
      <c r="NL237" s="2"/>
      <c r="NM237" s="2"/>
      <c r="NN237" s="2"/>
      <c r="NO237" s="2"/>
      <c r="NP237" s="2"/>
      <c r="NQ237" s="2"/>
      <c r="NR237" s="2"/>
      <c r="NS237" s="2"/>
      <c r="NT237" s="2"/>
      <c r="NU237" s="2"/>
      <c r="NV237" s="2"/>
      <c r="NW237" s="2"/>
      <c r="NX237" s="2"/>
      <c r="NY237" s="2"/>
      <c r="NZ237" s="2"/>
      <c r="OA237" s="2"/>
      <c r="OB237" s="2"/>
      <c r="OC237" s="2"/>
      <c r="OD237" s="2"/>
      <c r="OE237" s="2"/>
      <c r="OF237" s="2"/>
      <c r="OG237" s="2"/>
      <c r="OH237" s="2"/>
      <c r="OI237" s="2"/>
      <c r="OJ237" s="2"/>
      <c r="OK237" s="2"/>
      <c r="OL237" s="2"/>
      <c r="OM237" s="2"/>
      <c r="ON237" s="2"/>
      <c r="OO237" s="2"/>
      <c r="OP237" s="2"/>
      <c r="OQ237" s="2"/>
      <c r="OR237" s="2"/>
      <c r="OS237" s="2"/>
      <c r="OT237" s="2"/>
      <c r="OU237" s="2"/>
      <c r="OV237" s="2"/>
      <c r="OW237" s="2"/>
      <c r="OX237" s="2"/>
      <c r="OY237" s="2"/>
      <c r="OZ237" s="2"/>
      <c r="PA237" s="2"/>
      <c r="PB237" s="2"/>
      <c r="PC237" s="2"/>
      <c r="PD237" s="2"/>
      <c r="PE237" s="2"/>
      <c r="PF237" s="2"/>
      <c r="PG237" s="2"/>
      <c r="PH237" s="2"/>
      <c r="PI237" s="2"/>
      <c r="PJ237" s="2"/>
      <c r="PK237" s="2"/>
      <c r="PL237" s="2"/>
      <c r="PM237" s="2"/>
      <c r="PN237" s="2"/>
      <c r="PO237" s="2"/>
      <c r="PP237" s="2"/>
      <c r="PQ237" s="2"/>
      <c r="PR237" s="2"/>
      <c r="PS237" s="2"/>
      <c r="PT237" s="2"/>
      <c r="PU237" s="2"/>
      <c r="PV237" s="2"/>
      <c r="PW237" s="2"/>
      <c r="PX237" s="2"/>
      <c r="PY237" s="2"/>
      <c r="PZ237" s="2"/>
      <c r="QA237" s="2"/>
      <c r="QB237" s="2"/>
      <c r="QC237" s="2"/>
      <c r="QD237" s="2"/>
      <c r="QE237" s="2"/>
      <c r="QF237" s="2"/>
      <c r="QG237" s="2"/>
      <c r="QH237" s="2"/>
      <c r="QI237" s="2"/>
      <c r="QJ237" s="2"/>
      <c r="QK237" s="2"/>
      <c r="QL237" s="2"/>
      <c r="QM237" s="2"/>
      <c r="QN237" s="2"/>
      <c r="QO237" s="2"/>
      <c r="QP237" s="2"/>
      <c r="QQ237" s="2"/>
      <c r="QR237" s="2"/>
      <c r="QS237" s="2"/>
      <c r="QT237" s="2"/>
      <c r="QU237" s="2"/>
      <c r="QV237" s="2"/>
      <c r="QW237" s="2"/>
      <c r="QX237" s="2"/>
      <c r="QY237" s="2"/>
      <c r="QZ237" s="2"/>
      <c r="RA237" s="2"/>
      <c r="RB237" s="2"/>
      <c r="RC237" s="2"/>
      <c r="RD237" s="2"/>
      <c r="RE237" s="2"/>
      <c r="RF237" s="2"/>
      <c r="RG237" s="2"/>
      <c r="RH237" s="2"/>
      <c r="RI237" s="2"/>
      <c r="RJ237" s="2"/>
      <c r="RK237" s="2"/>
      <c r="RL237" s="2"/>
      <c r="RM237" s="2"/>
      <c r="RN237" s="2"/>
      <c r="RO237" s="2"/>
      <c r="RP237" s="2"/>
      <c r="RQ237" s="2"/>
      <c r="RR237" s="2"/>
      <c r="RS237" s="2"/>
      <c r="RT237" s="2"/>
      <c r="RU237" s="2"/>
      <c r="RV237" s="2"/>
      <c r="RW237" s="2"/>
      <c r="RX237" s="2"/>
      <c r="RY237" s="2"/>
      <c r="RZ237" s="2"/>
      <c r="SA237" s="2"/>
      <c r="SB237" s="2"/>
      <c r="SC237" s="2"/>
      <c r="SD237" s="2"/>
      <c r="SE237" s="2"/>
      <c r="SF237" s="2"/>
      <c r="SG237" s="2"/>
      <c r="SH237" s="2"/>
      <c r="SI237" s="2"/>
      <c r="SJ237" s="2"/>
      <c r="SK237" s="2"/>
      <c r="SL237" s="2"/>
      <c r="SM237" s="2"/>
      <c r="SN237" s="2"/>
      <c r="SO237" s="2"/>
      <c r="SP237" s="2"/>
      <c r="SQ237" s="2"/>
      <c r="SR237" s="2"/>
      <c r="SS237" s="2"/>
      <c r="ST237" s="2"/>
      <c r="SU237" s="2"/>
      <c r="SV237" s="2"/>
      <c r="SW237" s="2"/>
      <c r="SX237" s="2"/>
      <c r="SY237" s="2"/>
      <c r="SZ237" s="2"/>
      <c r="TA237" s="2"/>
      <c r="TB237" s="2"/>
      <c r="TC237" s="2"/>
      <c r="TD237" s="2"/>
      <c r="TE237" s="2"/>
      <c r="TF237" s="2"/>
      <c r="TG237" s="2"/>
      <c r="TH237" s="2"/>
      <c r="TI237" s="2"/>
      <c r="TJ237" s="2"/>
      <c r="TK237" s="2"/>
      <c r="TL237" s="2"/>
      <c r="TM237" s="2"/>
      <c r="TN237" s="2"/>
      <c r="TO237" s="2"/>
      <c r="TP237" s="2"/>
      <c r="TQ237" s="2"/>
      <c r="TR237" s="2"/>
      <c r="TS237" s="2"/>
      <c r="TT237" s="2"/>
      <c r="TU237" s="2"/>
      <c r="TV237" s="2"/>
      <c r="TW237" s="2"/>
      <c r="TX237" s="2"/>
      <c r="TY237" s="2"/>
      <c r="TZ237" s="2"/>
      <c r="UA237" s="2"/>
      <c r="UB237" s="2"/>
      <c r="UC237" s="2"/>
      <c r="UD237" s="2"/>
      <c r="UE237" s="2"/>
      <c r="UF237" s="2"/>
      <c r="UG237" s="2"/>
      <c r="UH237" s="2"/>
      <c r="UI237" s="2"/>
      <c r="UJ237" s="2"/>
      <c r="UK237" s="2"/>
      <c r="UL237" s="2"/>
      <c r="UM237" s="2"/>
      <c r="UN237" s="2"/>
      <c r="UO237" s="2"/>
      <c r="UP237" s="2"/>
      <c r="UQ237" s="2"/>
      <c r="UR237" s="2"/>
      <c r="US237" s="2"/>
      <c r="UT237" s="2"/>
      <c r="UU237" s="2"/>
      <c r="UV237" s="2"/>
      <c r="UW237" s="2"/>
      <c r="UX237" s="2"/>
      <c r="UY237" s="2"/>
      <c r="UZ237" s="2"/>
      <c r="VA237" s="2"/>
      <c r="VB237" s="2"/>
      <c r="VC237" s="2"/>
      <c r="VD237" s="2"/>
      <c r="VE237" s="2"/>
      <c r="VF237" s="2"/>
      <c r="VG237" s="2"/>
      <c r="VH237" s="2"/>
      <c r="VI237" s="2"/>
      <c r="VJ237" s="2"/>
      <c r="VK237" s="2"/>
      <c r="VL237" s="2"/>
      <c r="VM237" s="2"/>
      <c r="VN237" s="2"/>
      <c r="VO237" s="2"/>
      <c r="VP237" s="2"/>
      <c r="VQ237" s="2"/>
      <c r="VR237" s="2"/>
      <c r="VS237" s="2"/>
      <c r="VT237" s="2"/>
      <c r="VU237" s="2"/>
      <c r="VV237" s="2"/>
      <c r="VW237" s="2"/>
      <c r="VX237" s="2"/>
      <c r="VY237" s="2"/>
      <c r="VZ237" s="2"/>
      <c r="WA237" s="2"/>
      <c r="WB237" s="2"/>
      <c r="WC237" s="2"/>
      <c r="WD237" s="2"/>
      <c r="WE237" s="2"/>
      <c r="WF237" s="2"/>
      <c r="WG237" s="2"/>
      <c r="WH237" s="2"/>
      <c r="WI237" s="2"/>
      <c r="WJ237" s="2"/>
      <c r="WK237" s="2"/>
      <c r="WL237" s="2"/>
      <c r="WM237" s="2"/>
      <c r="WN237" s="2"/>
      <c r="WO237" s="2"/>
      <c r="WP237" s="2"/>
      <c r="WQ237" s="2"/>
      <c r="WR237" s="2"/>
      <c r="WS237" s="2"/>
      <c r="WT237" s="2"/>
      <c r="WU237" s="2"/>
      <c r="WV237" s="2"/>
      <c r="WW237" s="2"/>
      <c r="WX237" s="2"/>
      <c r="WY237" s="2"/>
      <c r="WZ237" s="2"/>
      <c r="XA237" s="2"/>
      <c r="XB237" s="2"/>
      <c r="XC237" s="2"/>
      <c r="XD237" s="2"/>
      <c r="XE237" s="2"/>
      <c r="XF237" s="2"/>
      <c r="XG237" s="2"/>
      <c r="XH237" s="2"/>
      <c r="XI237" s="2"/>
      <c r="XJ237" s="2"/>
      <c r="XK237" s="2"/>
      <c r="XL237" s="2"/>
      <c r="XM237" s="2"/>
      <c r="XN237" s="2"/>
      <c r="XO237" s="2"/>
      <c r="XP237" s="2"/>
      <c r="XQ237" s="2"/>
      <c r="XR237" s="2"/>
      <c r="XS237" s="2"/>
      <c r="XT237" s="2"/>
      <c r="XU237" s="2"/>
      <c r="XV237" s="2"/>
      <c r="XW237" s="2"/>
      <c r="XX237" s="2"/>
      <c r="XY237" s="2"/>
      <c r="XZ237" s="2"/>
      <c r="YA237" s="2"/>
      <c r="YB237" s="2"/>
      <c r="YC237" s="2"/>
      <c r="YD237" s="2"/>
      <c r="YE237" s="2"/>
      <c r="YF237" s="2"/>
      <c r="YG237" s="2"/>
      <c r="YH237" s="2"/>
      <c r="YI237" s="2"/>
      <c r="YJ237" s="2"/>
      <c r="YK237" s="2"/>
      <c r="YL237" s="2"/>
      <c r="YM237" s="2"/>
      <c r="YN237" s="2"/>
      <c r="YO237" s="2"/>
      <c r="YP237" s="2"/>
      <c r="YQ237" s="2"/>
      <c r="YR237" s="2"/>
      <c r="YS237" s="2"/>
      <c r="YT237" s="2"/>
      <c r="YU237" s="2"/>
      <c r="YV237" s="2"/>
      <c r="YW237" s="2"/>
      <c r="YX237" s="2"/>
      <c r="YY237" s="2"/>
      <c r="YZ237" s="2"/>
      <c r="ZA237" s="2"/>
      <c r="ZB237" s="2"/>
      <c r="ZC237" s="2"/>
      <c r="ZD237" s="2"/>
      <c r="ZE237" s="2"/>
      <c r="ZF237" s="2"/>
      <c r="ZG237" s="2"/>
      <c r="ZH237" s="2"/>
      <c r="ZI237" s="2"/>
      <c r="ZJ237" s="2"/>
      <c r="ZK237" s="2"/>
      <c r="ZL237" s="2"/>
      <c r="ZM237" s="2"/>
      <c r="ZN237" s="2"/>
      <c r="ZO237" s="2"/>
      <c r="ZP237" s="2"/>
      <c r="ZQ237" s="2"/>
      <c r="ZR237" s="2"/>
      <c r="ZS237" s="2"/>
      <c r="ZT237" s="2"/>
      <c r="ZU237" s="2"/>
      <c r="ZV237" s="2"/>
      <c r="ZW237" s="2"/>
      <c r="ZX237" s="2"/>
      <c r="ZY237" s="2"/>
      <c r="ZZ237" s="2"/>
      <c r="AAA237" s="2"/>
      <c r="AAB237" s="2"/>
      <c r="AAC237" s="2"/>
      <c r="AAD237" s="2"/>
      <c r="AAE237" s="2"/>
      <c r="AAF237" s="2"/>
      <c r="AAG237" s="2"/>
      <c r="AAH237" s="2"/>
      <c r="AAI237" s="2"/>
      <c r="AAJ237" s="2"/>
      <c r="AAK237" s="2"/>
      <c r="AAL237" s="2"/>
      <c r="AAM237" s="2"/>
      <c r="AAN237" s="2"/>
      <c r="AAO237" s="2"/>
      <c r="AAP237" s="2"/>
      <c r="AAQ237" s="2"/>
      <c r="AAR237" s="2"/>
      <c r="AAS237" s="2"/>
      <c r="AAT237" s="2"/>
      <c r="AAU237" s="2"/>
      <c r="AAV237" s="2"/>
      <c r="AAW237" s="2"/>
      <c r="AAX237" s="2"/>
      <c r="AAY237" s="2"/>
      <c r="AAZ237" s="2"/>
      <c r="ABA237" s="2"/>
      <c r="ABB237" s="2"/>
      <c r="ABC237" s="2"/>
      <c r="ABD237" s="2"/>
      <c r="ABE237" s="2"/>
      <c r="ABF237" s="2"/>
      <c r="ABG237" s="2"/>
      <c r="ABH237" s="2"/>
      <c r="ABI237" s="2"/>
      <c r="ABJ237" s="2"/>
      <c r="ABK237" s="2"/>
      <c r="ABL237" s="2"/>
      <c r="ABM237" s="2"/>
      <c r="ABN237" s="2"/>
      <c r="ABO237" s="2"/>
      <c r="ABP237" s="2"/>
      <c r="ABQ237" s="2"/>
      <c r="ABR237" s="2"/>
      <c r="ABS237" s="2"/>
      <c r="ABT237" s="2"/>
      <c r="ABU237" s="2"/>
      <c r="ABV237" s="2"/>
      <c r="ABW237" s="2"/>
      <c r="ABX237" s="2"/>
      <c r="ABY237" s="2"/>
      <c r="ABZ237" s="2"/>
      <c r="ACA237" s="2"/>
      <c r="ACB237" s="2"/>
      <c r="ACC237" s="2"/>
      <c r="ACD237" s="2"/>
      <c r="ACE237" s="2"/>
      <c r="ACF237" s="2"/>
      <c r="ACG237" s="2"/>
      <c r="ACH237" s="2"/>
      <c r="ACI237" s="2"/>
      <c r="ACJ237" s="2"/>
      <c r="ACK237" s="2"/>
      <c r="ACL237" s="2"/>
      <c r="ACM237" s="2"/>
      <c r="ACN237" s="2"/>
      <c r="ACO237" s="2"/>
      <c r="ACP237" s="2"/>
      <c r="ACQ237" s="2"/>
      <c r="ACR237" s="2"/>
      <c r="ACS237" s="2"/>
      <c r="ACT237" s="2"/>
      <c r="ACU237" s="2"/>
      <c r="ACV237" s="2"/>
      <c r="ACW237" s="2"/>
      <c r="ACX237" s="2"/>
      <c r="ACY237" s="2"/>
      <c r="ACZ237" s="2"/>
      <c r="ADA237" s="2"/>
      <c r="ADB237" s="2"/>
      <c r="ADC237" s="2"/>
      <c r="ADD237" s="2"/>
      <c r="ADE237" s="2"/>
      <c r="ADF237" s="2"/>
      <c r="ADG237" s="2"/>
      <c r="ADH237" s="2"/>
      <c r="ADI237" s="2"/>
      <c r="ADJ237" s="2"/>
      <c r="ADK237" s="2"/>
      <c r="ADL237" s="2"/>
      <c r="ADM237" s="2"/>
      <c r="ADN237" s="2"/>
      <c r="ADO237" s="2"/>
      <c r="ADP237" s="2"/>
      <c r="ADQ237" s="2"/>
      <c r="ADR237" s="2"/>
      <c r="ADS237" s="2"/>
      <c r="ADT237" s="2"/>
      <c r="ADU237" s="2"/>
      <c r="ADV237" s="2"/>
      <c r="ADW237" s="2"/>
      <c r="ADX237" s="2"/>
      <c r="ADY237" s="2"/>
      <c r="ADZ237" s="2"/>
      <c r="AEA237" s="2"/>
      <c r="AEB237" s="2"/>
      <c r="AEC237" s="2"/>
      <c r="AED237" s="2"/>
      <c r="AEE237" s="2"/>
      <c r="AEF237" s="2"/>
      <c r="AEG237" s="2"/>
      <c r="AEH237" s="2"/>
      <c r="AEI237" s="2"/>
      <c r="AEJ237" s="2"/>
      <c r="AEK237" s="2"/>
      <c r="AEL237" s="2"/>
      <c r="AEM237" s="2"/>
      <c r="AEN237" s="2"/>
      <c r="AEO237" s="2"/>
      <c r="AEP237" s="2"/>
      <c r="AEQ237" s="2"/>
      <c r="AER237" s="2"/>
      <c r="AES237" s="2"/>
      <c r="AET237" s="2"/>
      <c r="AEU237" s="2"/>
      <c r="AEV237" s="2"/>
      <c r="AEW237" s="2"/>
      <c r="AEX237" s="2"/>
      <c r="AEY237" s="2"/>
      <c r="AEZ237" s="2"/>
      <c r="AFA237" s="2"/>
      <c r="AFB237" s="2"/>
      <c r="AFC237" s="2"/>
      <c r="AFD237" s="2"/>
      <c r="AFE237" s="2"/>
      <c r="AFF237" s="2"/>
      <c r="AFG237" s="2"/>
      <c r="AFH237" s="2"/>
      <c r="AFI237" s="2"/>
      <c r="AFJ237" s="2"/>
      <c r="AFK237" s="2"/>
      <c r="AFL237" s="2"/>
      <c r="AFM237" s="2"/>
      <c r="AFN237" s="2"/>
      <c r="AFO237" s="2"/>
      <c r="AFP237" s="2"/>
      <c r="AFQ237" s="2"/>
      <c r="AFR237" s="2"/>
      <c r="AFS237" s="2"/>
      <c r="AFT237" s="2"/>
      <c r="AFU237" s="2"/>
      <c r="AFV237" s="2"/>
      <c r="AFW237" s="2"/>
      <c r="AFX237" s="2"/>
      <c r="AFY237" s="2"/>
      <c r="AFZ237" s="2"/>
      <c r="AGA237" s="2"/>
      <c r="AGB237" s="2"/>
      <c r="AGC237" s="2"/>
      <c r="AGD237" s="2"/>
      <c r="AGE237" s="2"/>
      <c r="AGF237" s="2"/>
      <c r="AGG237" s="2"/>
      <c r="AGH237" s="2"/>
      <c r="AGI237" s="2"/>
      <c r="AGJ237" s="2"/>
      <c r="AGK237" s="2"/>
      <c r="AGL237" s="2"/>
      <c r="AGM237" s="2"/>
      <c r="AGN237" s="2"/>
      <c r="AGO237" s="2"/>
      <c r="AGP237" s="2"/>
      <c r="AGQ237" s="2"/>
      <c r="AGR237" s="2"/>
      <c r="AGS237" s="2"/>
      <c r="AGT237" s="2"/>
      <c r="AGU237" s="2"/>
      <c r="AGV237" s="2"/>
      <c r="AGW237" s="2"/>
      <c r="AGX237" s="2"/>
      <c r="AGY237" s="2"/>
      <c r="AGZ237" s="2"/>
      <c r="AHA237" s="2"/>
      <c r="AHB237" s="2"/>
      <c r="AHC237" s="2"/>
      <c r="AHD237" s="2"/>
      <c r="AHE237" s="2"/>
      <c r="AHF237" s="2"/>
      <c r="AHG237" s="2"/>
      <c r="AHH237" s="2"/>
      <c r="AHI237" s="2"/>
      <c r="AHJ237" s="2"/>
      <c r="AHK237" s="2"/>
      <c r="AHL237" s="2"/>
      <c r="AHM237" s="2"/>
      <c r="AHN237" s="2"/>
      <c r="AHO237" s="2"/>
      <c r="AHP237" s="2"/>
      <c r="AHQ237" s="2"/>
      <c r="AHR237" s="2"/>
      <c r="AHS237" s="2"/>
      <c r="AHT237" s="2"/>
      <c r="AHU237" s="2"/>
      <c r="AHV237" s="2"/>
      <c r="AHW237" s="2"/>
      <c r="AHX237" s="2"/>
      <c r="AHY237" s="2"/>
      <c r="AHZ237" s="2"/>
      <c r="AIA237" s="2"/>
      <c r="AIB237" s="2"/>
      <c r="AIC237" s="2"/>
      <c r="AID237" s="2"/>
      <c r="AIE237" s="2"/>
      <c r="AIF237" s="2"/>
      <c r="AIG237" s="2"/>
      <c r="AIH237" s="2"/>
      <c r="AII237" s="2"/>
      <c r="AIJ237" s="2"/>
      <c r="AIK237" s="2"/>
      <c r="AIL237" s="2"/>
      <c r="AIM237" s="2"/>
      <c r="AIN237" s="2"/>
      <c r="AIO237" s="2"/>
      <c r="AIP237" s="2"/>
      <c r="AIQ237" s="2"/>
      <c r="AIR237" s="2"/>
      <c r="AIS237" s="2"/>
      <c r="AIT237" s="2"/>
      <c r="AIU237" s="2"/>
      <c r="AIV237" s="2"/>
      <c r="AIW237" s="2"/>
      <c r="AIX237" s="2"/>
      <c r="AIY237" s="2"/>
      <c r="AIZ237" s="2"/>
      <c r="AJA237" s="2"/>
      <c r="AJB237" s="2"/>
      <c r="AJC237" s="2"/>
      <c r="AJD237" s="2"/>
      <c r="AJE237" s="2"/>
      <c r="AJF237" s="2"/>
      <c r="AJG237" s="2"/>
      <c r="AJH237" s="2"/>
      <c r="AJI237" s="2"/>
      <c r="AJJ237" s="2"/>
      <c r="AJK237" s="2"/>
      <c r="AJL237" s="2"/>
      <c r="AJM237" s="2"/>
      <c r="AJN237" s="2"/>
      <c r="AJO237" s="2"/>
      <c r="AJP237" s="2"/>
      <c r="AJQ237" s="2"/>
    </row>
    <row r="238" spans="1:953" s="1" customFormat="1">
      <c r="A238" s="2"/>
      <c r="B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/>
      <c r="HP238" s="2"/>
      <c r="HQ238" s="2"/>
      <c r="HR238" s="2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  <c r="II238" s="2"/>
      <c r="IJ238" s="2"/>
      <c r="IK238" s="2"/>
      <c r="IL238" s="2"/>
      <c r="IM238" s="2"/>
      <c r="IN238" s="2"/>
      <c r="IO238" s="2"/>
      <c r="IP238" s="2"/>
      <c r="IQ238" s="2"/>
      <c r="IR238" s="2"/>
      <c r="IS238" s="2"/>
      <c r="IT238" s="2"/>
      <c r="IU238" s="2"/>
      <c r="IV238" s="2"/>
      <c r="IW238" s="2"/>
      <c r="IX238" s="2"/>
      <c r="IY238" s="2"/>
      <c r="IZ238" s="2"/>
      <c r="JA238" s="2"/>
      <c r="JB238" s="2"/>
      <c r="JC238" s="2"/>
      <c r="JD238" s="2"/>
      <c r="JE238" s="2"/>
      <c r="JF238" s="2"/>
      <c r="JG238" s="2"/>
      <c r="JH238" s="2"/>
      <c r="JI238" s="2"/>
      <c r="JJ238" s="2"/>
      <c r="JK238" s="2"/>
      <c r="JL238" s="2"/>
      <c r="JM238" s="2"/>
      <c r="JN238" s="2"/>
      <c r="JO238" s="2"/>
      <c r="JP238" s="2"/>
      <c r="JQ238" s="2"/>
      <c r="JR238" s="2"/>
      <c r="JS238" s="2"/>
      <c r="JT238" s="2"/>
      <c r="JU238" s="2"/>
      <c r="JV238" s="2"/>
      <c r="JW238" s="2"/>
      <c r="JX238" s="2"/>
      <c r="JY238" s="2"/>
      <c r="JZ238" s="2"/>
      <c r="KA238" s="2"/>
      <c r="KB238" s="2"/>
      <c r="KC238" s="2"/>
      <c r="KD238" s="2"/>
      <c r="KE238" s="2"/>
      <c r="KF238" s="2"/>
      <c r="KG238" s="2"/>
      <c r="KH238" s="2"/>
      <c r="KI238" s="2"/>
      <c r="KJ238" s="2"/>
      <c r="KK238" s="2"/>
      <c r="KL238" s="2"/>
      <c r="KM238" s="2"/>
      <c r="KN238" s="2"/>
      <c r="KO238" s="2"/>
      <c r="KP238" s="2"/>
      <c r="KQ238" s="2"/>
      <c r="KR238" s="2"/>
      <c r="KS238" s="2"/>
      <c r="KT238" s="2"/>
      <c r="KU238" s="2"/>
      <c r="KV238" s="2"/>
      <c r="KW238" s="2"/>
      <c r="KX238" s="2"/>
      <c r="KY238" s="2"/>
      <c r="KZ238" s="2"/>
      <c r="LA238" s="2"/>
      <c r="LB238" s="2"/>
      <c r="LC238" s="2"/>
      <c r="LD238" s="2"/>
      <c r="LE238" s="2"/>
      <c r="LF238" s="2"/>
      <c r="LG238" s="2"/>
      <c r="LH238" s="2"/>
      <c r="LI238" s="2"/>
      <c r="LJ238" s="2"/>
      <c r="LK238" s="2"/>
      <c r="LL238" s="2"/>
      <c r="LM238" s="2"/>
      <c r="LN238" s="2"/>
      <c r="LO238" s="2"/>
      <c r="LP238" s="2"/>
      <c r="LQ238" s="2"/>
      <c r="LR238" s="2"/>
      <c r="LS238" s="2"/>
      <c r="LT238" s="2"/>
      <c r="LU238" s="2"/>
      <c r="LV238" s="2"/>
      <c r="LW238" s="2"/>
      <c r="LX238" s="2"/>
      <c r="LY238" s="2"/>
      <c r="LZ238" s="2"/>
      <c r="MA238" s="2"/>
      <c r="MB238" s="2"/>
      <c r="MC238" s="2"/>
      <c r="MD238" s="2"/>
      <c r="ME238" s="2"/>
      <c r="MF238" s="2"/>
      <c r="MG238" s="2"/>
      <c r="MH238" s="2"/>
      <c r="MI238" s="2"/>
      <c r="MJ238" s="2"/>
      <c r="MK238" s="2"/>
      <c r="ML238" s="2"/>
      <c r="MM238" s="2"/>
      <c r="MN238" s="2"/>
      <c r="MO238" s="2"/>
      <c r="MP238" s="2"/>
      <c r="MQ238" s="2"/>
      <c r="MR238" s="2"/>
      <c r="MS238" s="2"/>
      <c r="MT238" s="2"/>
      <c r="MU238" s="2"/>
      <c r="MV238" s="2"/>
      <c r="MW238" s="2"/>
      <c r="MX238" s="2"/>
      <c r="MY238" s="2"/>
      <c r="MZ238" s="2"/>
      <c r="NA238" s="2"/>
      <c r="NB238" s="2"/>
      <c r="NC238" s="2"/>
      <c r="ND238" s="2"/>
      <c r="NE238" s="2"/>
      <c r="NF238" s="2"/>
      <c r="NG238" s="2"/>
      <c r="NH238" s="2"/>
      <c r="NI238" s="2"/>
      <c r="NJ238" s="2"/>
      <c r="NK238" s="2"/>
      <c r="NL238" s="2"/>
      <c r="NM238" s="2"/>
      <c r="NN238" s="2"/>
      <c r="NO238" s="2"/>
      <c r="NP238" s="2"/>
      <c r="NQ238" s="2"/>
      <c r="NR238" s="2"/>
      <c r="NS238" s="2"/>
      <c r="NT238" s="2"/>
      <c r="NU238" s="2"/>
      <c r="NV238" s="2"/>
      <c r="NW238" s="2"/>
      <c r="NX238" s="2"/>
      <c r="NY238" s="2"/>
      <c r="NZ238" s="2"/>
      <c r="OA238" s="2"/>
      <c r="OB238" s="2"/>
      <c r="OC238" s="2"/>
      <c r="OD238" s="2"/>
      <c r="OE238" s="2"/>
      <c r="OF238" s="2"/>
      <c r="OG238" s="2"/>
      <c r="OH238" s="2"/>
      <c r="OI238" s="2"/>
      <c r="OJ238" s="2"/>
      <c r="OK238" s="2"/>
      <c r="OL238" s="2"/>
      <c r="OM238" s="2"/>
      <c r="ON238" s="2"/>
      <c r="OO238" s="2"/>
      <c r="OP238" s="2"/>
      <c r="OQ238" s="2"/>
      <c r="OR238" s="2"/>
      <c r="OS238" s="2"/>
      <c r="OT238" s="2"/>
      <c r="OU238" s="2"/>
      <c r="OV238" s="2"/>
      <c r="OW238" s="2"/>
      <c r="OX238" s="2"/>
      <c r="OY238" s="2"/>
      <c r="OZ238" s="2"/>
      <c r="PA238" s="2"/>
      <c r="PB238" s="2"/>
      <c r="PC238" s="2"/>
      <c r="PD238" s="2"/>
      <c r="PE238" s="2"/>
      <c r="PF238" s="2"/>
      <c r="PG238" s="2"/>
      <c r="PH238" s="2"/>
      <c r="PI238" s="2"/>
      <c r="PJ238" s="2"/>
      <c r="PK238" s="2"/>
      <c r="PL238" s="2"/>
      <c r="PM238" s="2"/>
      <c r="PN238" s="2"/>
      <c r="PO238" s="2"/>
      <c r="PP238" s="2"/>
      <c r="PQ238" s="2"/>
      <c r="PR238" s="2"/>
      <c r="PS238" s="2"/>
      <c r="PT238" s="2"/>
      <c r="PU238" s="2"/>
      <c r="PV238" s="2"/>
      <c r="PW238" s="2"/>
      <c r="PX238" s="2"/>
      <c r="PY238" s="2"/>
      <c r="PZ238" s="2"/>
      <c r="QA238" s="2"/>
      <c r="QB238" s="2"/>
      <c r="QC238" s="2"/>
      <c r="QD238" s="2"/>
      <c r="QE238" s="2"/>
      <c r="QF238" s="2"/>
      <c r="QG238" s="2"/>
      <c r="QH238" s="2"/>
      <c r="QI238" s="2"/>
      <c r="QJ238" s="2"/>
      <c r="QK238" s="2"/>
      <c r="QL238" s="2"/>
      <c r="QM238" s="2"/>
      <c r="QN238" s="2"/>
      <c r="QO238" s="2"/>
      <c r="QP238" s="2"/>
      <c r="QQ238" s="2"/>
      <c r="QR238" s="2"/>
      <c r="QS238" s="2"/>
      <c r="QT238" s="2"/>
      <c r="QU238" s="2"/>
      <c r="QV238" s="2"/>
      <c r="QW238" s="2"/>
      <c r="QX238" s="2"/>
      <c r="QY238" s="2"/>
      <c r="QZ238" s="2"/>
      <c r="RA238" s="2"/>
      <c r="RB238" s="2"/>
      <c r="RC238" s="2"/>
      <c r="RD238" s="2"/>
      <c r="RE238" s="2"/>
      <c r="RF238" s="2"/>
      <c r="RG238" s="2"/>
      <c r="RH238" s="2"/>
      <c r="RI238" s="2"/>
      <c r="RJ238" s="2"/>
      <c r="RK238" s="2"/>
      <c r="RL238" s="2"/>
      <c r="RM238" s="2"/>
      <c r="RN238" s="2"/>
      <c r="RO238" s="2"/>
      <c r="RP238" s="2"/>
      <c r="RQ238" s="2"/>
      <c r="RR238" s="2"/>
      <c r="RS238" s="2"/>
      <c r="RT238" s="2"/>
      <c r="RU238" s="2"/>
      <c r="RV238" s="2"/>
      <c r="RW238" s="2"/>
      <c r="RX238" s="2"/>
      <c r="RY238" s="2"/>
      <c r="RZ238" s="2"/>
      <c r="SA238" s="2"/>
      <c r="SB238" s="2"/>
      <c r="SC238" s="2"/>
      <c r="SD238" s="2"/>
      <c r="SE238" s="2"/>
      <c r="SF238" s="2"/>
      <c r="SG238" s="2"/>
      <c r="SH238" s="2"/>
      <c r="SI238" s="2"/>
      <c r="SJ238" s="2"/>
      <c r="SK238" s="2"/>
      <c r="SL238" s="2"/>
      <c r="SM238" s="2"/>
      <c r="SN238" s="2"/>
      <c r="SO238" s="2"/>
      <c r="SP238" s="2"/>
      <c r="SQ238" s="2"/>
      <c r="SR238" s="2"/>
      <c r="SS238" s="2"/>
      <c r="ST238" s="2"/>
      <c r="SU238" s="2"/>
      <c r="SV238" s="2"/>
      <c r="SW238" s="2"/>
      <c r="SX238" s="2"/>
      <c r="SY238" s="2"/>
      <c r="SZ238" s="2"/>
      <c r="TA238" s="2"/>
      <c r="TB238" s="2"/>
      <c r="TC238" s="2"/>
      <c r="TD238" s="2"/>
      <c r="TE238" s="2"/>
      <c r="TF238" s="2"/>
      <c r="TG238" s="2"/>
      <c r="TH238" s="2"/>
      <c r="TI238" s="2"/>
      <c r="TJ238" s="2"/>
      <c r="TK238" s="2"/>
      <c r="TL238" s="2"/>
      <c r="TM238" s="2"/>
      <c r="TN238" s="2"/>
      <c r="TO238" s="2"/>
      <c r="TP238" s="2"/>
      <c r="TQ238" s="2"/>
      <c r="TR238" s="2"/>
      <c r="TS238" s="2"/>
      <c r="TT238" s="2"/>
      <c r="TU238" s="2"/>
      <c r="TV238" s="2"/>
      <c r="TW238" s="2"/>
      <c r="TX238" s="2"/>
      <c r="TY238" s="2"/>
      <c r="TZ238" s="2"/>
      <c r="UA238" s="2"/>
      <c r="UB238" s="2"/>
      <c r="UC238" s="2"/>
      <c r="UD238" s="2"/>
      <c r="UE238" s="2"/>
      <c r="UF238" s="2"/>
      <c r="UG238" s="2"/>
      <c r="UH238" s="2"/>
      <c r="UI238" s="2"/>
      <c r="UJ238" s="2"/>
      <c r="UK238" s="2"/>
      <c r="UL238" s="2"/>
      <c r="UM238" s="2"/>
      <c r="UN238" s="2"/>
      <c r="UO238" s="2"/>
      <c r="UP238" s="2"/>
      <c r="UQ238" s="2"/>
      <c r="UR238" s="2"/>
      <c r="US238" s="2"/>
      <c r="UT238" s="2"/>
      <c r="UU238" s="2"/>
      <c r="UV238" s="2"/>
      <c r="UW238" s="2"/>
      <c r="UX238" s="2"/>
      <c r="UY238" s="2"/>
      <c r="UZ238" s="2"/>
      <c r="VA238" s="2"/>
      <c r="VB238" s="2"/>
      <c r="VC238" s="2"/>
      <c r="VD238" s="2"/>
      <c r="VE238" s="2"/>
      <c r="VF238" s="2"/>
      <c r="VG238" s="2"/>
      <c r="VH238" s="2"/>
      <c r="VI238" s="2"/>
      <c r="VJ238" s="2"/>
      <c r="VK238" s="2"/>
      <c r="VL238" s="2"/>
      <c r="VM238" s="2"/>
      <c r="VN238" s="2"/>
      <c r="VO238" s="2"/>
      <c r="VP238" s="2"/>
      <c r="VQ238" s="2"/>
      <c r="VR238" s="2"/>
      <c r="VS238" s="2"/>
      <c r="VT238" s="2"/>
      <c r="VU238" s="2"/>
      <c r="VV238" s="2"/>
      <c r="VW238" s="2"/>
      <c r="VX238" s="2"/>
      <c r="VY238" s="2"/>
      <c r="VZ238" s="2"/>
      <c r="WA238" s="2"/>
      <c r="WB238" s="2"/>
      <c r="WC238" s="2"/>
      <c r="WD238" s="2"/>
      <c r="WE238" s="2"/>
      <c r="WF238" s="2"/>
      <c r="WG238" s="2"/>
      <c r="WH238" s="2"/>
      <c r="WI238" s="2"/>
      <c r="WJ238" s="2"/>
      <c r="WK238" s="2"/>
      <c r="WL238" s="2"/>
      <c r="WM238" s="2"/>
      <c r="WN238" s="2"/>
      <c r="WO238" s="2"/>
      <c r="WP238" s="2"/>
      <c r="WQ238" s="2"/>
      <c r="WR238" s="2"/>
      <c r="WS238" s="2"/>
      <c r="WT238" s="2"/>
      <c r="WU238" s="2"/>
      <c r="WV238" s="2"/>
      <c r="WW238" s="2"/>
      <c r="WX238" s="2"/>
      <c r="WY238" s="2"/>
      <c r="WZ238" s="2"/>
      <c r="XA238" s="2"/>
      <c r="XB238" s="2"/>
      <c r="XC238" s="2"/>
      <c r="XD238" s="2"/>
      <c r="XE238" s="2"/>
      <c r="XF238" s="2"/>
      <c r="XG238" s="2"/>
      <c r="XH238" s="2"/>
      <c r="XI238" s="2"/>
      <c r="XJ238" s="2"/>
      <c r="XK238" s="2"/>
      <c r="XL238" s="2"/>
      <c r="XM238" s="2"/>
      <c r="XN238" s="2"/>
      <c r="XO238" s="2"/>
      <c r="XP238" s="2"/>
      <c r="XQ238" s="2"/>
      <c r="XR238" s="2"/>
      <c r="XS238" s="2"/>
      <c r="XT238" s="2"/>
      <c r="XU238" s="2"/>
      <c r="XV238" s="2"/>
      <c r="XW238" s="2"/>
      <c r="XX238" s="2"/>
      <c r="XY238" s="2"/>
      <c r="XZ238" s="2"/>
      <c r="YA238" s="2"/>
      <c r="YB238" s="2"/>
      <c r="YC238" s="2"/>
      <c r="YD238" s="2"/>
      <c r="YE238" s="2"/>
      <c r="YF238" s="2"/>
      <c r="YG238" s="2"/>
      <c r="YH238" s="2"/>
      <c r="YI238" s="2"/>
      <c r="YJ238" s="2"/>
      <c r="YK238" s="2"/>
      <c r="YL238" s="2"/>
      <c r="YM238" s="2"/>
      <c r="YN238" s="2"/>
      <c r="YO238" s="2"/>
      <c r="YP238" s="2"/>
      <c r="YQ238" s="2"/>
      <c r="YR238" s="2"/>
      <c r="YS238" s="2"/>
      <c r="YT238" s="2"/>
      <c r="YU238" s="2"/>
      <c r="YV238" s="2"/>
      <c r="YW238" s="2"/>
      <c r="YX238" s="2"/>
      <c r="YY238" s="2"/>
      <c r="YZ238" s="2"/>
      <c r="ZA238" s="2"/>
      <c r="ZB238" s="2"/>
      <c r="ZC238" s="2"/>
      <c r="ZD238" s="2"/>
      <c r="ZE238" s="2"/>
      <c r="ZF238" s="2"/>
      <c r="ZG238" s="2"/>
      <c r="ZH238" s="2"/>
      <c r="ZI238" s="2"/>
      <c r="ZJ238" s="2"/>
      <c r="ZK238" s="2"/>
      <c r="ZL238" s="2"/>
      <c r="ZM238" s="2"/>
      <c r="ZN238" s="2"/>
      <c r="ZO238" s="2"/>
      <c r="ZP238" s="2"/>
      <c r="ZQ238" s="2"/>
      <c r="ZR238" s="2"/>
      <c r="ZS238" s="2"/>
      <c r="ZT238" s="2"/>
      <c r="ZU238" s="2"/>
      <c r="ZV238" s="2"/>
      <c r="ZW238" s="2"/>
      <c r="ZX238" s="2"/>
      <c r="ZY238" s="2"/>
      <c r="ZZ238" s="2"/>
      <c r="AAA238" s="2"/>
      <c r="AAB238" s="2"/>
      <c r="AAC238" s="2"/>
      <c r="AAD238" s="2"/>
      <c r="AAE238" s="2"/>
      <c r="AAF238" s="2"/>
      <c r="AAG238" s="2"/>
      <c r="AAH238" s="2"/>
      <c r="AAI238" s="2"/>
      <c r="AAJ238" s="2"/>
      <c r="AAK238" s="2"/>
      <c r="AAL238" s="2"/>
      <c r="AAM238" s="2"/>
      <c r="AAN238" s="2"/>
      <c r="AAO238" s="2"/>
      <c r="AAP238" s="2"/>
      <c r="AAQ238" s="2"/>
      <c r="AAR238" s="2"/>
      <c r="AAS238" s="2"/>
      <c r="AAT238" s="2"/>
      <c r="AAU238" s="2"/>
      <c r="AAV238" s="2"/>
      <c r="AAW238" s="2"/>
      <c r="AAX238" s="2"/>
      <c r="AAY238" s="2"/>
      <c r="AAZ238" s="2"/>
      <c r="ABA238" s="2"/>
      <c r="ABB238" s="2"/>
      <c r="ABC238" s="2"/>
      <c r="ABD238" s="2"/>
      <c r="ABE238" s="2"/>
      <c r="ABF238" s="2"/>
      <c r="ABG238" s="2"/>
      <c r="ABH238" s="2"/>
      <c r="ABI238" s="2"/>
      <c r="ABJ238" s="2"/>
      <c r="ABK238" s="2"/>
      <c r="ABL238" s="2"/>
      <c r="ABM238" s="2"/>
      <c r="ABN238" s="2"/>
      <c r="ABO238" s="2"/>
      <c r="ABP238" s="2"/>
      <c r="ABQ238" s="2"/>
      <c r="ABR238" s="2"/>
      <c r="ABS238" s="2"/>
      <c r="ABT238" s="2"/>
      <c r="ABU238" s="2"/>
      <c r="ABV238" s="2"/>
      <c r="ABW238" s="2"/>
      <c r="ABX238" s="2"/>
      <c r="ABY238" s="2"/>
      <c r="ABZ238" s="2"/>
      <c r="ACA238" s="2"/>
      <c r="ACB238" s="2"/>
      <c r="ACC238" s="2"/>
      <c r="ACD238" s="2"/>
      <c r="ACE238" s="2"/>
      <c r="ACF238" s="2"/>
      <c r="ACG238" s="2"/>
      <c r="ACH238" s="2"/>
      <c r="ACI238" s="2"/>
      <c r="ACJ238" s="2"/>
      <c r="ACK238" s="2"/>
      <c r="ACL238" s="2"/>
      <c r="ACM238" s="2"/>
      <c r="ACN238" s="2"/>
      <c r="ACO238" s="2"/>
      <c r="ACP238" s="2"/>
      <c r="ACQ238" s="2"/>
      <c r="ACR238" s="2"/>
      <c r="ACS238" s="2"/>
      <c r="ACT238" s="2"/>
      <c r="ACU238" s="2"/>
      <c r="ACV238" s="2"/>
      <c r="ACW238" s="2"/>
      <c r="ACX238" s="2"/>
      <c r="ACY238" s="2"/>
      <c r="ACZ238" s="2"/>
      <c r="ADA238" s="2"/>
      <c r="ADB238" s="2"/>
      <c r="ADC238" s="2"/>
      <c r="ADD238" s="2"/>
      <c r="ADE238" s="2"/>
      <c r="ADF238" s="2"/>
      <c r="ADG238" s="2"/>
      <c r="ADH238" s="2"/>
      <c r="ADI238" s="2"/>
      <c r="ADJ238" s="2"/>
      <c r="ADK238" s="2"/>
      <c r="ADL238" s="2"/>
      <c r="ADM238" s="2"/>
      <c r="ADN238" s="2"/>
      <c r="ADO238" s="2"/>
      <c r="ADP238" s="2"/>
      <c r="ADQ238" s="2"/>
      <c r="ADR238" s="2"/>
      <c r="ADS238" s="2"/>
      <c r="ADT238" s="2"/>
      <c r="ADU238" s="2"/>
      <c r="ADV238" s="2"/>
      <c r="ADW238" s="2"/>
      <c r="ADX238" s="2"/>
      <c r="ADY238" s="2"/>
      <c r="ADZ238" s="2"/>
      <c r="AEA238" s="2"/>
      <c r="AEB238" s="2"/>
      <c r="AEC238" s="2"/>
      <c r="AED238" s="2"/>
      <c r="AEE238" s="2"/>
      <c r="AEF238" s="2"/>
      <c r="AEG238" s="2"/>
      <c r="AEH238" s="2"/>
      <c r="AEI238" s="2"/>
      <c r="AEJ238" s="2"/>
      <c r="AEK238" s="2"/>
      <c r="AEL238" s="2"/>
      <c r="AEM238" s="2"/>
      <c r="AEN238" s="2"/>
      <c r="AEO238" s="2"/>
      <c r="AEP238" s="2"/>
      <c r="AEQ238" s="2"/>
      <c r="AER238" s="2"/>
      <c r="AES238" s="2"/>
      <c r="AET238" s="2"/>
      <c r="AEU238" s="2"/>
      <c r="AEV238" s="2"/>
      <c r="AEW238" s="2"/>
      <c r="AEX238" s="2"/>
      <c r="AEY238" s="2"/>
      <c r="AEZ238" s="2"/>
      <c r="AFA238" s="2"/>
      <c r="AFB238" s="2"/>
      <c r="AFC238" s="2"/>
      <c r="AFD238" s="2"/>
      <c r="AFE238" s="2"/>
      <c r="AFF238" s="2"/>
      <c r="AFG238" s="2"/>
      <c r="AFH238" s="2"/>
      <c r="AFI238" s="2"/>
      <c r="AFJ238" s="2"/>
      <c r="AFK238" s="2"/>
      <c r="AFL238" s="2"/>
      <c r="AFM238" s="2"/>
      <c r="AFN238" s="2"/>
      <c r="AFO238" s="2"/>
      <c r="AFP238" s="2"/>
      <c r="AFQ238" s="2"/>
      <c r="AFR238" s="2"/>
      <c r="AFS238" s="2"/>
      <c r="AFT238" s="2"/>
      <c r="AFU238" s="2"/>
      <c r="AFV238" s="2"/>
      <c r="AFW238" s="2"/>
      <c r="AFX238" s="2"/>
      <c r="AFY238" s="2"/>
      <c r="AFZ238" s="2"/>
      <c r="AGA238" s="2"/>
      <c r="AGB238" s="2"/>
      <c r="AGC238" s="2"/>
      <c r="AGD238" s="2"/>
      <c r="AGE238" s="2"/>
      <c r="AGF238" s="2"/>
      <c r="AGG238" s="2"/>
      <c r="AGH238" s="2"/>
      <c r="AGI238" s="2"/>
      <c r="AGJ238" s="2"/>
      <c r="AGK238" s="2"/>
      <c r="AGL238" s="2"/>
      <c r="AGM238" s="2"/>
      <c r="AGN238" s="2"/>
      <c r="AGO238" s="2"/>
      <c r="AGP238" s="2"/>
      <c r="AGQ238" s="2"/>
      <c r="AGR238" s="2"/>
      <c r="AGS238" s="2"/>
      <c r="AGT238" s="2"/>
      <c r="AGU238" s="2"/>
      <c r="AGV238" s="2"/>
      <c r="AGW238" s="2"/>
      <c r="AGX238" s="2"/>
      <c r="AGY238" s="2"/>
      <c r="AGZ238" s="2"/>
      <c r="AHA238" s="2"/>
      <c r="AHB238" s="2"/>
      <c r="AHC238" s="2"/>
      <c r="AHD238" s="2"/>
      <c r="AHE238" s="2"/>
      <c r="AHF238" s="2"/>
      <c r="AHG238" s="2"/>
      <c r="AHH238" s="2"/>
      <c r="AHI238" s="2"/>
      <c r="AHJ238" s="2"/>
      <c r="AHK238" s="2"/>
      <c r="AHL238" s="2"/>
      <c r="AHM238" s="2"/>
      <c r="AHN238" s="2"/>
      <c r="AHO238" s="2"/>
      <c r="AHP238" s="2"/>
      <c r="AHQ238" s="2"/>
      <c r="AHR238" s="2"/>
      <c r="AHS238" s="2"/>
      <c r="AHT238" s="2"/>
      <c r="AHU238" s="2"/>
      <c r="AHV238" s="2"/>
      <c r="AHW238" s="2"/>
      <c r="AHX238" s="2"/>
      <c r="AHY238" s="2"/>
      <c r="AHZ238" s="2"/>
      <c r="AIA238" s="2"/>
      <c r="AIB238" s="2"/>
      <c r="AIC238" s="2"/>
      <c r="AID238" s="2"/>
      <c r="AIE238" s="2"/>
      <c r="AIF238" s="2"/>
      <c r="AIG238" s="2"/>
      <c r="AIH238" s="2"/>
      <c r="AII238" s="2"/>
      <c r="AIJ238" s="2"/>
      <c r="AIK238" s="2"/>
      <c r="AIL238" s="2"/>
      <c r="AIM238" s="2"/>
      <c r="AIN238" s="2"/>
      <c r="AIO238" s="2"/>
      <c r="AIP238" s="2"/>
      <c r="AIQ238" s="2"/>
      <c r="AIR238" s="2"/>
      <c r="AIS238" s="2"/>
      <c r="AIT238" s="2"/>
      <c r="AIU238" s="2"/>
      <c r="AIV238" s="2"/>
      <c r="AIW238" s="2"/>
      <c r="AIX238" s="2"/>
      <c r="AIY238" s="2"/>
      <c r="AIZ238" s="2"/>
      <c r="AJA238" s="2"/>
      <c r="AJB238" s="2"/>
      <c r="AJC238" s="2"/>
      <c r="AJD238" s="2"/>
      <c r="AJE238" s="2"/>
      <c r="AJF238" s="2"/>
      <c r="AJG238" s="2"/>
      <c r="AJH238" s="2"/>
      <c r="AJI238" s="2"/>
      <c r="AJJ238" s="2"/>
      <c r="AJK238" s="2"/>
      <c r="AJL238" s="2"/>
      <c r="AJM238" s="2"/>
      <c r="AJN238" s="2"/>
      <c r="AJO238" s="2"/>
      <c r="AJP238" s="2"/>
      <c r="AJQ238" s="2"/>
    </row>
    <row r="239" spans="1:953" s="1" customFormat="1">
      <c r="A239" s="2"/>
      <c r="B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  <c r="II239" s="2"/>
      <c r="IJ239" s="2"/>
      <c r="IK239" s="2"/>
      <c r="IL239" s="2"/>
      <c r="IM239" s="2"/>
      <c r="IN239" s="2"/>
      <c r="IO239" s="2"/>
      <c r="IP239" s="2"/>
      <c r="IQ239" s="2"/>
      <c r="IR239" s="2"/>
      <c r="IS239" s="2"/>
      <c r="IT239" s="2"/>
      <c r="IU239" s="2"/>
      <c r="IV239" s="2"/>
      <c r="IW239" s="2"/>
      <c r="IX239" s="2"/>
      <c r="IY239" s="2"/>
      <c r="IZ239" s="2"/>
      <c r="JA239" s="2"/>
      <c r="JB239" s="2"/>
      <c r="JC239" s="2"/>
      <c r="JD239" s="2"/>
      <c r="JE239" s="2"/>
      <c r="JF239" s="2"/>
      <c r="JG239" s="2"/>
      <c r="JH239" s="2"/>
      <c r="JI239" s="2"/>
      <c r="JJ239" s="2"/>
      <c r="JK239" s="2"/>
      <c r="JL239" s="2"/>
      <c r="JM239" s="2"/>
      <c r="JN239" s="2"/>
      <c r="JO239" s="2"/>
      <c r="JP239" s="2"/>
      <c r="JQ239" s="2"/>
      <c r="JR239" s="2"/>
      <c r="JS239" s="2"/>
      <c r="JT239" s="2"/>
      <c r="JU239" s="2"/>
      <c r="JV239" s="2"/>
      <c r="JW239" s="2"/>
      <c r="JX239" s="2"/>
      <c r="JY239" s="2"/>
      <c r="JZ239" s="2"/>
      <c r="KA239" s="2"/>
      <c r="KB239" s="2"/>
      <c r="KC239" s="2"/>
      <c r="KD239" s="2"/>
      <c r="KE239" s="2"/>
      <c r="KF239" s="2"/>
      <c r="KG239" s="2"/>
      <c r="KH239" s="2"/>
      <c r="KI239" s="2"/>
      <c r="KJ239" s="2"/>
      <c r="KK239" s="2"/>
      <c r="KL239" s="2"/>
      <c r="KM239" s="2"/>
      <c r="KN239" s="2"/>
      <c r="KO239" s="2"/>
      <c r="KP239" s="2"/>
      <c r="KQ239" s="2"/>
      <c r="KR239" s="2"/>
      <c r="KS239" s="2"/>
      <c r="KT239" s="2"/>
      <c r="KU239" s="2"/>
      <c r="KV239" s="2"/>
      <c r="KW239" s="2"/>
      <c r="KX239" s="2"/>
      <c r="KY239" s="2"/>
      <c r="KZ239" s="2"/>
      <c r="LA239" s="2"/>
      <c r="LB239" s="2"/>
      <c r="LC239" s="2"/>
      <c r="LD239" s="2"/>
      <c r="LE239" s="2"/>
      <c r="LF239" s="2"/>
      <c r="LG239" s="2"/>
      <c r="LH239" s="2"/>
      <c r="LI239" s="2"/>
      <c r="LJ239" s="2"/>
      <c r="LK239" s="2"/>
      <c r="LL239" s="2"/>
      <c r="LM239" s="2"/>
      <c r="LN239" s="2"/>
      <c r="LO239" s="2"/>
      <c r="LP239" s="2"/>
      <c r="LQ239" s="2"/>
      <c r="LR239" s="2"/>
      <c r="LS239" s="2"/>
      <c r="LT239" s="2"/>
      <c r="LU239" s="2"/>
      <c r="LV239" s="2"/>
      <c r="LW239" s="2"/>
      <c r="LX239" s="2"/>
      <c r="LY239" s="2"/>
      <c r="LZ239" s="2"/>
      <c r="MA239" s="2"/>
      <c r="MB239" s="2"/>
      <c r="MC239" s="2"/>
      <c r="MD239" s="2"/>
      <c r="ME239" s="2"/>
      <c r="MF239" s="2"/>
      <c r="MG239" s="2"/>
      <c r="MH239" s="2"/>
      <c r="MI239" s="2"/>
      <c r="MJ239" s="2"/>
      <c r="MK239" s="2"/>
      <c r="ML239" s="2"/>
      <c r="MM239" s="2"/>
      <c r="MN239" s="2"/>
      <c r="MO239" s="2"/>
      <c r="MP239" s="2"/>
      <c r="MQ239" s="2"/>
      <c r="MR239" s="2"/>
      <c r="MS239" s="2"/>
      <c r="MT239" s="2"/>
      <c r="MU239" s="2"/>
      <c r="MV239" s="2"/>
      <c r="MW239" s="2"/>
      <c r="MX239" s="2"/>
      <c r="MY239" s="2"/>
      <c r="MZ239" s="2"/>
      <c r="NA239" s="2"/>
      <c r="NB239" s="2"/>
      <c r="NC239" s="2"/>
      <c r="ND239" s="2"/>
      <c r="NE239" s="2"/>
      <c r="NF239" s="2"/>
      <c r="NG239" s="2"/>
      <c r="NH239" s="2"/>
      <c r="NI239" s="2"/>
      <c r="NJ239" s="2"/>
      <c r="NK239" s="2"/>
      <c r="NL239" s="2"/>
      <c r="NM239" s="2"/>
      <c r="NN239" s="2"/>
      <c r="NO239" s="2"/>
      <c r="NP239" s="2"/>
      <c r="NQ239" s="2"/>
      <c r="NR239" s="2"/>
      <c r="NS239" s="2"/>
      <c r="NT239" s="2"/>
      <c r="NU239" s="2"/>
      <c r="NV239" s="2"/>
      <c r="NW239" s="2"/>
      <c r="NX239" s="2"/>
      <c r="NY239" s="2"/>
      <c r="NZ239" s="2"/>
      <c r="OA239" s="2"/>
      <c r="OB239" s="2"/>
      <c r="OC239" s="2"/>
      <c r="OD239" s="2"/>
      <c r="OE239" s="2"/>
      <c r="OF239" s="2"/>
      <c r="OG239" s="2"/>
      <c r="OH239" s="2"/>
      <c r="OI239" s="2"/>
      <c r="OJ239" s="2"/>
      <c r="OK239" s="2"/>
      <c r="OL239" s="2"/>
      <c r="OM239" s="2"/>
      <c r="ON239" s="2"/>
      <c r="OO239" s="2"/>
      <c r="OP239" s="2"/>
      <c r="OQ239" s="2"/>
      <c r="OR239" s="2"/>
      <c r="OS239" s="2"/>
      <c r="OT239" s="2"/>
      <c r="OU239" s="2"/>
      <c r="OV239" s="2"/>
      <c r="OW239" s="2"/>
      <c r="OX239" s="2"/>
      <c r="OY239" s="2"/>
      <c r="OZ239" s="2"/>
      <c r="PA239" s="2"/>
      <c r="PB239" s="2"/>
      <c r="PC239" s="2"/>
      <c r="PD239" s="2"/>
      <c r="PE239" s="2"/>
      <c r="PF239" s="2"/>
      <c r="PG239" s="2"/>
      <c r="PH239" s="2"/>
      <c r="PI239" s="2"/>
      <c r="PJ239" s="2"/>
      <c r="PK239" s="2"/>
      <c r="PL239" s="2"/>
      <c r="PM239" s="2"/>
      <c r="PN239" s="2"/>
      <c r="PO239" s="2"/>
      <c r="PP239" s="2"/>
      <c r="PQ239" s="2"/>
      <c r="PR239" s="2"/>
      <c r="PS239" s="2"/>
      <c r="PT239" s="2"/>
      <c r="PU239" s="2"/>
      <c r="PV239" s="2"/>
      <c r="PW239" s="2"/>
      <c r="PX239" s="2"/>
      <c r="PY239" s="2"/>
      <c r="PZ239" s="2"/>
      <c r="QA239" s="2"/>
      <c r="QB239" s="2"/>
      <c r="QC239" s="2"/>
      <c r="QD239" s="2"/>
      <c r="QE239" s="2"/>
      <c r="QF239" s="2"/>
      <c r="QG239" s="2"/>
      <c r="QH239" s="2"/>
      <c r="QI239" s="2"/>
      <c r="QJ239" s="2"/>
      <c r="QK239" s="2"/>
      <c r="QL239" s="2"/>
      <c r="QM239" s="2"/>
      <c r="QN239" s="2"/>
      <c r="QO239" s="2"/>
      <c r="QP239" s="2"/>
      <c r="QQ239" s="2"/>
      <c r="QR239" s="2"/>
      <c r="QS239" s="2"/>
      <c r="QT239" s="2"/>
      <c r="QU239" s="2"/>
      <c r="QV239" s="2"/>
      <c r="QW239" s="2"/>
      <c r="QX239" s="2"/>
      <c r="QY239" s="2"/>
      <c r="QZ239" s="2"/>
      <c r="RA239" s="2"/>
      <c r="RB239" s="2"/>
      <c r="RC239" s="2"/>
      <c r="RD239" s="2"/>
      <c r="RE239" s="2"/>
      <c r="RF239" s="2"/>
      <c r="RG239" s="2"/>
      <c r="RH239" s="2"/>
      <c r="RI239" s="2"/>
      <c r="RJ239" s="2"/>
      <c r="RK239" s="2"/>
      <c r="RL239" s="2"/>
      <c r="RM239" s="2"/>
      <c r="RN239" s="2"/>
      <c r="RO239" s="2"/>
      <c r="RP239" s="2"/>
      <c r="RQ239" s="2"/>
      <c r="RR239" s="2"/>
      <c r="RS239" s="2"/>
      <c r="RT239" s="2"/>
      <c r="RU239" s="2"/>
      <c r="RV239" s="2"/>
      <c r="RW239" s="2"/>
      <c r="RX239" s="2"/>
      <c r="RY239" s="2"/>
      <c r="RZ239" s="2"/>
      <c r="SA239" s="2"/>
      <c r="SB239" s="2"/>
      <c r="SC239" s="2"/>
      <c r="SD239" s="2"/>
      <c r="SE239" s="2"/>
      <c r="SF239" s="2"/>
      <c r="SG239" s="2"/>
      <c r="SH239" s="2"/>
      <c r="SI239" s="2"/>
      <c r="SJ239" s="2"/>
      <c r="SK239" s="2"/>
      <c r="SL239" s="2"/>
      <c r="SM239" s="2"/>
      <c r="SN239" s="2"/>
      <c r="SO239" s="2"/>
      <c r="SP239" s="2"/>
      <c r="SQ239" s="2"/>
      <c r="SR239" s="2"/>
      <c r="SS239" s="2"/>
      <c r="ST239" s="2"/>
      <c r="SU239" s="2"/>
      <c r="SV239" s="2"/>
      <c r="SW239" s="2"/>
      <c r="SX239" s="2"/>
      <c r="SY239" s="2"/>
      <c r="SZ239" s="2"/>
      <c r="TA239" s="2"/>
      <c r="TB239" s="2"/>
      <c r="TC239" s="2"/>
      <c r="TD239" s="2"/>
      <c r="TE239" s="2"/>
      <c r="TF239" s="2"/>
      <c r="TG239" s="2"/>
      <c r="TH239" s="2"/>
      <c r="TI239" s="2"/>
      <c r="TJ239" s="2"/>
      <c r="TK239" s="2"/>
      <c r="TL239" s="2"/>
      <c r="TM239" s="2"/>
      <c r="TN239" s="2"/>
      <c r="TO239" s="2"/>
      <c r="TP239" s="2"/>
      <c r="TQ239" s="2"/>
      <c r="TR239" s="2"/>
      <c r="TS239" s="2"/>
      <c r="TT239" s="2"/>
      <c r="TU239" s="2"/>
      <c r="TV239" s="2"/>
      <c r="TW239" s="2"/>
      <c r="TX239" s="2"/>
      <c r="TY239" s="2"/>
      <c r="TZ239" s="2"/>
      <c r="UA239" s="2"/>
      <c r="UB239" s="2"/>
      <c r="UC239" s="2"/>
      <c r="UD239" s="2"/>
      <c r="UE239" s="2"/>
      <c r="UF239" s="2"/>
      <c r="UG239" s="2"/>
      <c r="UH239" s="2"/>
      <c r="UI239" s="2"/>
      <c r="UJ239" s="2"/>
      <c r="UK239" s="2"/>
      <c r="UL239" s="2"/>
      <c r="UM239" s="2"/>
      <c r="UN239" s="2"/>
      <c r="UO239" s="2"/>
      <c r="UP239" s="2"/>
      <c r="UQ239" s="2"/>
      <c r="UR239" s="2"/>
      <c r="US239" s="2"/>
      <c r="UT239" s="2"/>
      <c r="UU239" s="2"/>
      <c r="UV239" s="2"/>
      <c r="UW239" s="2"/>
      <c r="UX239" s="2"/>
      <c r="UY239" s="2"/>
      <c r="UZ239" s="2"/>
      <c r="VA239" s="2"/>
      <c r="VB239" s="2"/>
      <c r="VC239" s="2"/>
      <c r="VD239" s="2"/>
      <c r="VE239" s="2"/>
      <c r="VF239" s="2"/>
      <c r="VG239" s="2"/>
      <c r="VH239" s="2"/>
      <c r="VI239" s="2"/>
      <c r="VJ239" s="2"/>
      <c r="VK239" s="2"/>
      <c r="VL239" s="2"/>
      <c r="VM239" s="2"/>
      <c r="VN239" s="2"/>
      <c r="VO239" s="2"/>
      <c r="VP239" s="2"/>
      <c r="VQ239" s="2"/>
      <c r="VR239" s="2"/>
      <c r="VS239" s="2"/>
      <c r="VT239" s="2"/>
      <c r="VU239" s="2"/>
      <c r="VV239" s="2"/>
      <c r="VW239" s="2"/>
      <c r="VX239" s="2"/>
      <c r="VY239" s="2"/>
      <c r="VZ239" s="2"/>
      <c r="WA239" s="2"/>
      <c r="WB239" s="2"/>
      <c r="WC239" s="2"/>
      <c r="WD239" s="2"/>
      <c r="WE239" s="2"/>
      <c r="WF239" s="2"/>
      <c r="WG239" s="2"/>
      <c r="WH239" s="2"/>
      <c r="WI239" s="2"/>
      <c r="WJ239" s="2"/>
      <c r="WK239" s="2"/>
      <c r="WL239" s="2"/>
      <c r="WM239" s="2"/>
      <c r="WN239" s="2"/>
      <c r="WO239" s="2"/>
      <c r="WP239" s="2"/>
      <c r="WQ239" s="2"/>
      <c r="WR239" s="2"/>
      <c r="WS239" s="2"/>
      <c r="WT239" s="2"/>
      <c r="WU239" s="2"/>
      <c r="WV239" s="2"/>
      <c r="WW239" s="2"/>
      <c r="WX239" s="2"/>
      <c r="WY239" s="2"/>
      <c r="WZ239" s="2"/>
      <c r="XA239" s="2"/>
      <c r="XB239" s="2"/>
      <c r="XC239" s="2"/>
      <c r="XD239" s="2"/>
      <c r="XE239" s="2"/>
      <c r="XF239" s="2"/>
      <c r="XG239" s="2"/>
      <c r="XH239" s="2"/>
      <c r="XI239" s="2"/>
      <c r="XJ239" s="2"/>
      <c r="XK239" s="2"/>
      <c r="XL239" s="2"/>
      <c r="XM239" s="2"/>
      <c r="XN239" s="2"/>
      <c r="XO239" s="2"/>
      <c r="XP239" s="2"/>
      <c r="XQ239" s="2"/>
      <c r="XR239" s="2"/>
      <c r="XS239" s="2"/>
      <c r="XT239" s="2"/>
      <c r="XU239" s="2"/>
      <c r="XV239" s="2"/>
      <c r="XW239" s="2"/>
      <c r="XX239" s="2"/>
      <c r="XY239" s="2"/>
      <c r="XZ239" s="2"/>
      <c r="YA239" s="2"/>
      <c r="YB239" s="2"/>
      <c r="YC239" s="2"/>
      <c r="YD239" s="2"/>
      <c r="YE239" s="2"/>
      <c r="YF239" s="2"/>
      <c r="YG239" s="2"/>
      <c r="YH239" s="2"/>
      <c r="YI239" s="2"/>
      <c r="YJ239" s="2"/>
      <c r="YK239" s="2"/>
      <c r="YL239" s="2"/>
      <c r="YM239" s="2"/>
      <c r="YN239" s="2"/>
      <c r="YO239" s="2"/>
      <c r="YP239" s="2"/>
      <c r="YQ239" s="2"/>
      <c r="YR239" s="2"/>
      <c r="YS239" s="2"/>
      <c r="YT239" s="2"/>
      <c r="YU239" s="2"/>
      <c r="YV239" s="2"/>
      <c r="YW239" s="2"/>
      <c r="YX239" s="2"/>
      <c r="YY239" s="2"/>
      <c r="YZ239" s="2"/>
      <c r="ZA239" s="2"/>
      <c r="ZB239" s="2"/>
      <c r="ZC239" s="2"/>
      <c r="ZD239" s="2"/>
      <c r="ZE239" s="2"/>
      <c r="ZF239" s="2"/>
      <c r="ZG239" s="2"/>
      <c r="ZH239" s="2"/>
      <c r="ZI239" s="2"/>
      <c r="ZJ239" s="2"/>
      <c r="ZK239" s="2"/>
      <c r="ZL239" s="2"/>
      <c r="ZM239" s="2"/>
      <c r="ZN239" s="2"/>
      <c r="ZO239" s="2"/>
      <c r="ZP239" s="2"/>
      <c r="ZQ239" s="2"/>
      <c r="ZR239" s="2"/>
      <c r="ZS239" s="2"/>
      <c r="ZT239" s="2"/>
      <c r="ZU239" s="2"/>
      <c r="ZV239" s="2"/>
      <c r="ZW239" s="2"/>
      <c r="ZX239" s="2"/>
      <c r="ZY239" s="2"/>
      <c r="ZZ239" s="2"/>
      <c r="AAA239" s="2"/>
      <c r="AAB239" s="2"/>
      <c r="AAC239" s="2"/>
      <c r="AAD239" s="2"/>
      <c r="AAE239" s="2"/>
      <c r="AAF239" s="2"/>
      <c r="AAG239" s="2"/>
      <c r="AAH239" s="2"/>
      <c r="AAI239" s="2"/>
      <c r="AAJ239" s="2"/>
      <c r="AAK239" s="2"/>
      <c r="AAL239" s="2"/>
      <c r="AAM239" s="2"/>
      <c r="AAN239" s="2"/>
      <c r="AAO239" s="2"/>
      <c r="AAP239" s="2"/>
      <c r="AAQ239" s="2"/>
      <c r="AAR239" s="2"/>
      <c r="AAS239" s="2"/>
      <c r="AAT239" s="2"/>
      <c r="AAU239" s="2"/>
      <c r="AAV239" s="2"/>
      <c r="AAW239" s="2"/>
      <c r="AAX239" s="2"/>
      <c r="AAY239" s="2"/>
      <c r="AAZ239" s="2"/>
      <c r="ABA239" s="2"/>
      <c r="ABB239" s="2"/>
      <c r="ABC239" s="2"/>
      <c r="ABD239" s="2"/>
      <c r="ABE239" s="2"/>
      <c r="ABF239" s="2"/>
      <c r="ABG239" s="2"/>
      <c r="ABH239" s="2"/>
      <c r="ABI239" s="2"/>
      <c r="ABJ239" s="2"/>
      <c r="ABK239" s="2"/>
      <c r="ABL239" s="2"/>
      <c r="ABM239" s="2"/>
      <c r="ABN239" s="2"/>
      <c r="ABO239" s="2"/>
      <c r="ABP239" s="2"/>
      <c r="ABQ239" s="2"/>
      <c r="ABR239" s="2"/>
      <c r="ABS239" s="2"/>
      <c r="ABT239" s="2"/>
      <c r="ABU239" s="2"/>
      <c r="ABV239" s="2"/>
      <c r="ABW239" s="2"/>
      <c r="ABX239" s="2"/>
      <c r="ABY239" s="2"/>
      <c r="ABZ239" s="2"/>
      <c r="ACA239" s="2"/>
      <c r="ACB239" s="2"/>
      <c r="ACC239" s="2"/>
      <c r="ACD239" s="2"/>
      <c r="ACE239" s="2"/>
      <c r="ACF239" s="2"/>
      <c r="ACG239" s="2"/>
      <c r="ACH239" s="2"/>
      <c r="ACI239" s="2"/>
      <c r="ACJ239" s="2"/>
      <c r="ACK239" s="2"/>
      <c r="ACL239" s="2"/>
      <c r="ACM239" s="2"/>
      <c r="ACN239" s="2"/>
      <c r="ACO239" s="2"/>
      <c r="ACP239" s="2"/>
      <c r="ACQ239" s="2"/>
      <c r="ACR239" s="2"/>
      <c r="ACS239" s="2"/>
      <c r="ACT239" s="2"/>
      <c r="ACU239" s="2"/>
      <c r="ACV239" s="2"/>
      <c r="ACW239" s="2"/>
      <c r="ACX239" s="2"/>
      <c r="ACY239" s="2"/>
      <c r="ACZ239" s="2"/>
      <c r="ADA239" s="2"/>
      <c r="ADB239" s="2"/>
      <c r="ADC239" s="2"/>
      <c r="ADD239" s="2"/>
      <c r="ADE239" s="2"/>
      <c r="ADF239" s="2"/>
      <c r="ADG239" s="2"/>
      <c r="ADH239" s="2"/>
      <c r="ADI239" s="2"/>
      <c r="ADJ239" s="2"/>
      <c r="ADK239" s="2"/>
      <c r="ADL239" s="2"/>
      <c r="ADM239" s="2"/>
      <c r="ADN239" s="2"/>
      <c r="ADO239" s="2"/>
      <c r="ADP239" s="2"/>
      <c r="ADQ239" s="2"/>
      <c r="ADR239" s="2"/>
      <c r="ADS239" s="2"/>
      <c r="ADT239" s="2"/>
      <c r="ADU239" s="2"/>
      <c r="ADV239" s="2"/>
      <c r="ADW239" s="2"/>
      <c r="ADX239" s="2"/>
      <c r="ADY239" s="2"/>
      <c r="ADZ239" s="2"/>
      <c r="AEA239" s="2"/>
      <c r="AEB239" s="2"/>
      <c r="AEC239" s="2"/>
      <c r="AED239" s="2"/>
      <c r="AEE239" s="2"/>
      <c r="AEF239" s="2"/>
      <c r="AEG239" s="2"/>
      <c r="AEH239" s="2"/>
      <c r="AEI239" s="2"/>
      <c r="AEJ239" s="2"/>
      <c r="AEK239" s="2"/>
      <c r="AEL239" s="2"/>
      <c r="AEM239" s="2"/>
      <c r="AEN239" s="2"/>
      <c r="AEO239" s="2"/>
      <c r="AEP239" s="2"/>
      <c r="AEQ239" s="2"/>
      <c r="AER239" s="2"/>
      <c r="AES239" s="2"/>
      <c r="AET239" s="2"/>
      <c r="AEU239" s="2"/>
      <c r="AEV239" s="2"/>
      <c r="AEW239" s="2"/>
      <c r="AEX239" s="2"/>
      <c r="AEY239" s="2"/>
      <c r="AEZ239" s="2"/>
      <c r="AFA239" s="2"/>
      <c r="AFB239" s="2"/>
      <c r="AFC239" s="2"/>
      <c r="AFD239" s="2"/>
      <c r="AFE239" s="2"/>
      <c r="AFF239" s="2"/>
      <c r="AFG239" s="2"/>
      <c r="AFH239" s="2"/>
      <c r="AFI239" s="2"/>
      <c r="AFJ239" s="2"/>
      <c r="AFK239" s="2"/>
      <c r="AFL239" s="2"/>
      <c r="AFM239" s="2"/>
      <c r="AFN239" s="2"/>
      <c r="AFO239" s="2"/>
      <c r="AFP239" s="2"/>
      <c r="AFQ239" s="2"/>
      <c r="AFR239" s="2"/>
      <c r="AFS239" s="2"/>
      <c r="AFT239" s="2"/>
      <c r="AFU239" s="2"/>
      <c r="AFV239" s="2"/>
      <c r="AFW239" s="2"/>
      <c r="AFX239" s="2"/>
      <c r="AFY239" s="2"/>
      <c r="AFZ239" s="2"/>
      <c r="AGA239" s="2"/>
      <c r="AGB239" s="2"/>
      <c r="AGC239" s="2"/>
      <c r="AGD239" s="2"/>
      <c r="AGE239" s="2"/>
      <c r="AGF239" s="2"/>
      <c r="AGG239" s="2"/>
      <c r="AGH239" s="2"/>
      <c r="AGI239" s="2"/>
      <c r="AGJ239" s="2"/>
      <c r="AGK239" s="2"/>
      <c r="AGL239" s="2"/>
      <c r="AGM239" s="2"/>
      <c r="AGN239" s="2"/>
      <c r="AGO239" s="2"/>
      <c r="AGP239" s="2"/>
      <c r="AGQ239" s="2"/>
      <c r="AGR239" s="2"/>
      <c r="AGS239" s="2"/>
      <c r="AGT239" s="2"/>
      <c r="AGU239" s="2"/>
      <c r="AGV239" s="2"/>
      <c r="AGW239" s="2"/>
      <c r="AGX239" s="2"/>
      <c r="AGY239" s="2"/>
      <c r="AGZ239" s="2"/>
      <c r="AHA239" s="2"/>
      <c r="AHB239" s="2"/>
      <c r="AHC239" s="2"/>
      <c r="AHD239" s="2"/>
      <c r="AHE239" s="2"/>
      <c r="AHF239" s="2"/>
      <c r="AHG239" s="2"/>
      <c r="AHH239" s="2"/>
      <c r="AHI239" s="2"/>
      <c r="AHJ239" s="2"/>
      <c r="AHK239" s="2"/>
      <c r="AHL239" s="2"/>
      <c r="AHM239" s="2"/>
      <c r="AHN239" s="2"/>
      <c r="AHO239" s="2"/>
      <c r="AHP239" s="2"/>
      <c r="AHQ239" s="2"/>
      <c r="AHR239" s="2"/>
      <c r="AHS239" s="2"/>
      <c r="AHT239" s="2"/>
      <c r="AHU239" s="2"/>
      <c r="AHV239" s="2"/>
      <c r="AHW239" s="2"/>
      <c r="AHX239" s="2"/>
      <c r="AHY239" s="2"/>
      <c r="AHZ239" s="2"/>
      <c r="AIA239" s="2"/>
      <c r="AIB239" s="2"/>
      <c r="AIC239" s="2"/>
      <c r="AID239" s="2"/>
      <c r="AIE239" s="2"/>
      <c r="AIF239" s="2"/>
      <c r="AIG239" s="2"/>
      <c r="AIH239" s="2"/>
      <c r="AII239" s="2"/>
      <c r="AIJ239" s="2"/>
      <c r="AIK239" s="2"/>
      <c r="AIL239" s="2"/>
      <c r="AIM239" s="2"/>
      <c r="AIN239" s="2"/>
      <c r="AIO239" s="2"/>
      <c r="AIP239" s="2"/>
      <c r="AIQ239" s="2"/>
      <c r="AIR239" s="2"/>
      <c r="AIS239" s="2"/>
      <c r="AIT239" s="2"/>
      <c r="AIU239" s="2"/>
      <c r="AIV239" s="2"/>
      <c r="AIW239" s="2"/>
      <c r="AIX239" s="2"/>
      <c r="AIY239" s="2"/>
      <c r="AIZ239" s="2"/>
      <c r="AJA239" s="2"/>
      <c r="AJB239" s="2"/>
      <c r="AJC239" s="2"/>
      <c r="AJD239" s="2"/>
      <c r="AJE239" s="2"/>
      <c r="AJF239" s="2"/>
      <c r="AJG239" s="2"/>
      <c r="AJH239" s="2"/>
      <c r="AJI239" s="2"/>
      <c r="AJJ239" s="2"/>
      <c r="AJK239" s="2"/>
      <c r="AJL239" s="2"/>
      <c r="AJM239" s="2"/>
      <c r="AJN239" s="2"/>
      <c r="AJO239" s="2"/>
      <c r="AJP239" s="2"/>
      <c r="AJQ239" s="2"/>
    </row>
    <row r="240" spans="1:953" s="1" customFormat="1">
      <c r="A240" s="2"/>
      <c r="B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/>
      <c r="IL240" s="2"/>
      <c r="IM240" s="2"/>
      <c r="IN240" s="2"/>
      <c r="IO240" s="2"/>
      <c r="IP240" s="2"/>
      <c r="IQ240" s="2"/>
      <c r="IR240" s="2"/>
      <c r="IS240" s="2"/>
      <c r="IT240" s="2"/>
      <c r="IU240" s="2"/>
      <c r="IV240" s="2"/>
      <c r="IW240" s="2"/>
      <c r="IX240" s="2"/>
      <c r="IY240" s="2"/>
      <c r="IZ240" s="2"/>
      <c r="JA240" s="2"/>
      <c r="JB240" s="2"/>
      <c r="JC240" s="2"/>
      <c r="JD240" s="2"/>
      <c r="JE240" s="2"/>
      <c r="JF240" s="2"/>
      <c r="JG240" s="2"/>
      <c r="JH240" s="2"/>
      <c r="JI240" s="2"/>
      <c r="JJ240" s="2"/>
      <c r="JK240" s="2"/>
      <c r="JL240" s="2"/>
      <c r="JM240" s="2"/>
      <c r="JN240" s="2"/>
      <c r="JO240" s="2"/>
      <c r="JP240" s="2"/>
      <c r="JQ240" s="2"/>
      <c r="JR240" s="2"/>
      <c r="JS240" s="2"/>
      <c r="JT240" s="2"/>
      <c r="JU240" s="2"/>
      <c r="JV240" s="2"/>
      <c r="JW240" s="2"/>
      <c r="JX240" s="2"/>
      <c r="JY240" s="2"/>
      <c r="JZ240" s="2"/>
      <c r="KA240" s="2"/>
      <c r="KB240" s="2"/>
      <c r="KC240" s="2"/>
      <c r="KD240" s="2"/>
      <c r="KE240" s="2"/>
      <c r="KF240" s="2"/>
      <c r="KG240" s="2"/>
      <c r="KH240" s="2"/>
      <c r="KI240" s="2"/>
      <c r="KJ240" s="2"/>
      <c r="KK240" s="2"/>
      <c r="KL240" s="2"/>
      <c r="KM240" s="2"/>
      <c r="KN240" s="2"/>
      <c r="KO240" s="2"/>
      <c r="KP240" s="2"/>
      <c r="KQ240" s="2"/>
      <c r="KR240" s="2"/>
      <c r="KS240" s="2"/>
      <c r="KT240" s="2"/>
      <c r="KU240" s="2"/>
      <c r="KV240" s="2"/>
      <c r="KW240" s="2"/>
      <c r="KX240" s="2"/>
      <c r="KY240" s="2"/>
      <c r="KZ240" s="2"/>
      <c r="LA240" s="2"/>
      <c r="LB240" s="2"/>
      <c r="LC240" s="2"/>
      <c r="LD240" s="2"/>
      <c r="LE240" s="2"/>
      <c r="LF240" s="2"/>
      <c r="LG240" s="2"/>
      <c r="LH240" s="2"/>
      <c r="LI240" s="2"/>
      <c r="LJ240" s="2"/>
      <c r="LK240" s="2"/>
      <c r="LL240" s="2"/>
      <c r="LM240" s="2"/>
      <c r="LN240" s="2"/>
      <c r="LO240" s="2"/>
      <c r="LP240" s="2"/>
      <c r="LQ240" s="2"/>
      <c r="LR240" s="2"/>
      <c r="LS240" s="2"/>
      <c r="LT240" s="2"/>
      <c r="LU240" s="2"/>
      <c r="LV240" s="2"/>
      <c r="LW240" s="2"/>
      <c r="LX240" s="2"/>
      <c r="LY240" s="2"/>
      <c r="LZ240" s="2"/>
      <c r="MA240" s="2"/>
      <c r="MB240" s="2"/>
      <c r="MC240" s="2"/>
      <c r="MD240" s="2"/>
      <c r="ME240" s="2"/>
      <c r="MF240" s="2"/>
      <c r="MG240" s="2"/>
      <c r="MH240" s="2"/>
      <c r="MI240" s="2"/>
      <c r="MJ240" s="2"/>
      <c r="MK240" s="2"/>
      <c r="ML240" s="2"/>
      <c r="MM240" s="2"/>
      <c r="MN240" s="2"/>
      <c r="MO240" s="2"/>
      <c r="MP240" s="2"/>
      <c r="MQ240" s="2"/>
      <c r="MR240" s="2"/>
      <c r="MS240" s="2"/>
      <c r="MT240" s="2"/>
      <c r="MU240" s="2"/>
      <c r="MV240" s="2"/>
      <c r="MW240" s="2"/>
      <c r="MX240" s="2"/>
      <c r="MY240" s="2"/>
      <c r="MZ240" s="2"/>
      <c r="NA240" s="2"/>
      <c r="NB240" s="2"/>
      <c r="NC240" s="2"/>
      <c r="ND240" s="2"/>
      <c r="NE240" s="2"/>
      <c r="NF240" s="2"/>
      <c r="NG240" s="2"/>
      <c r="NH240" s="2"/>
      <c r="NI240" s="2"/>
      <c r="NJ240" s="2"/>
      <c r="NK240" s="2"/>
      <c r="NL240" s="2"/>
      <c r="NM240" s="2"/>
      <c r="NN240" s="2"/>
      <c r="NO240" s="2"/>
      <c r="NP240" s="2"/>
      <c r="NQ240" s="2"/>
      <c r="NR240" s="2"/>
      <c r="NS240" s="2"/>
      <c r="NT240" s="2"/>
      <c r="NU240" s="2"/>
      <c r="NV240" s="2"/>
      <c r="NW240" s="2"/>
      <c r="NX240" s="2"/>
      <c r="NY240" s="2"/>
      <c r="NZ240" s="2"/>
      <c r="OA240" s="2"/>
      <c r="OB240" s="2"/>
      <c r="OC240" s="2"/>
      <c r="OD240" s="2"/>
      <c r="OE240" s="2"/>
      <c r="OF240" s="2"/>
      <c r="OG240" s="2"/>
      <c r="OH240" s="2"/>
      <c r="OI240" s="2"/>
      <c r="OJ240" s="2"/>
      <c r="OK240" s="2"/>
      <c r="OL240" s="2"/>
      <c r="OM240" s="2"/>
      <c r="ON240" s="2"/>
      <c r="OO240" s="2"/>
      <c r="OP240" s="2"/>
      <c r="OQ240" s="2"/>
      <c r="OR240" s="2"/>
      <c r="OS240" s="2"/>
      <c r="OT240" s="2"/>
      <c r="OU240" s="2"/>
      <c r="OV240" s="2"/>
      <c r="OW240" s="2"/>
      <c r="OX240" s="2"/>
      <c r="OY240" s="2"/>
      <c r="OZ240" s="2"/>
      <c r="PA240" s="2"/>
      <c r="PB240" s="2"/>
      <c r="PC240" s="2"/>
      <c r="PD240" s="2"/>
      <c r="PE240" s="2"/>
      <c r="PF240" s="2"/>
      <c r="PG240" s="2"/>
      <c r="PH240" s="2"/>
      <c r="PI240" s="2"/>
      <c r="PJ240" s="2"/>
      <c r="PK240" s="2"/>
      <c r="PL240" s="2"/>
      <c r="PM240" s="2"/>
      <c r="PN240" s="2"/>
      <c r="PO240" s="2"/>
      <c r="PP240" s="2"/>
      <c r="PQ240" s="2"/>
      <c r="PR240" s="2"/>
      <c r="PS240" s="2"/>
      <c r="PT240" s="2"/>
      <c r="PU240" s="2"/>
      <c r="PV240" s="2"/>
      <c r="PW240" s="2"/>
      <c r="PX240" s="2"/>
      <c r="PY240" s="2"/>
      <c r="PZ240" s="2"/>
      <c r="QA240" s="2"/>
      <c r="QB240" s="2"/>
      <c r="QC240" s="2"/>
      <c r="QD240" s="2"/>
      <c r="QE240" s="2"/>
      <c r="QF240" s="2"/>
      <c r="QG240" s="2"/>
      <c r="QH240" s="2"/>
      <c r="QI240" s="2"/>
      <c r="QJ240" s="2"/>
      <c r="QK240" s="2"/>
      <c r="QL240" s="2"/>
      <c r="QM240" s="2"/>
      <c r="QN240" s="2"/>
      <c r="QO240" s="2"/>
      <c r="QP240" s="2"/>
      <c r="QQ240" s="2"/>
      <c r="QR240" s="2"/>
      <c r="QS240" s="2"/>
      <c r="QT240" s="2"/>
      <c r="QU240" s="2"/>
      <c r="QV240" s="2"/>
      <c r="QW240" s="2"/>
      <c r="QX240" s="2"/>
      <c r="QY240" s="2"/>
      <c r="QZ240" s="2"/>
      <c r="RA240" s="2"/>
      <c r="RB240" s="2"/>
      <c r="RC240" s="2"/>
      <c r="RD240" s="2"/>
      <c r="RE240" s="2"/>
      <c r="RF240" s="2"/>
      <c r="RG240" s="2"/>
      <c r="RH240" s="2"/>
      <c r="RI240" s="2"/>
      <c r="RJ240" s="2"/>
      <c r="RK240" s="2"/>
      <c r="RL240" s="2"/>
      <c r="RM240" s="2"/>
      <c r="RN240" s="2"/>
      <c r="RO240" s="2"/>
      <c r="RP240" s="2"/>
      <c r="RQ240" s="2"/>
      <c r="RR240" s="2"/>
      <c r="RS240" s="2"/>
      <c r="RT240" s="2"/>
      <c r="RU240" s="2"/>
      <c r="RV240" s="2"/>
      <c r="RW240" s="2"/>
      <c r="RX240" s="2"/>
      <c r="RY240" s="2"/>
      <c r="RZ240" s="2"/>
      <c r="SA240" s="2"/>
      <c r="SB240" s="2"/>
      <c r="SC240" s="2"/>
      <c r="SD240" s="2"/>
      <c r="SE240" s="2"/>
      <c r="SF240" s="2"/>
      <c r="SG240" s="2"/>
      <c r="SH240" s="2"/>
      <c r="SI240" s="2"/>
      <c r="SJ240" s="2"/>
      <c r="SK240" s="2"/>
      <c r="SL240" s="2"/>
      <c r="SM240" s="2"/>
      <c r="SN240" s="2"/>
      <c r="SO240" s="2"/>
      <c r="SP240" s="2"/>
      <c r="SQ240" s="2"/>
      <c r="SR240" s="2"/>
      <c r="SS240" s="2"/>
      <c r="ST240" s="2"/>
      <c r="SU240" s="2"/>
      <c r="SV240" s="2"/>
      <c r="SW240" s="2"/>
      <c r="SX240" s="2"/>
      <c r="SY240" s="2"/>
      <c r="SZ240" s="2"/>
      <c r="TA240" s="2"/>
      <c r="TB240" s="2"/>
      <c r="TC240" s="2"/>
      <c r="TD240" s="2"/>
      <c r="TE240" s="2"/>
      <c r="TF240" s="2"/>
      <c r="TG240" s="2"/>
      <c r="TH240" s="2"/>
      <c r="TI240" s="2"/>
      <c r="TJ240" s="2"/>
      <c r="TK240" s="2"/>
      <c r="TL240" s="2"/>
      <c r="TM240" s="2"/>
      <c r="TN240" s="2"/>
      <c r="TO240" s="2"/>
      <c r="TP240" s="2"/>
      <c r="TQ240" s="2"/>
      <c r="TR240" s="2"/>
      <c r="TS240" s="2"/>
      <c r="TT240" s="2"/>
      <c r="TU240" s="2"/>
      <c r="TV240" s="2"/>
      <c r="TW240" s="2"/>
      <c r="TX240" s="2"/>
      <c r="TY240" s="2"/>
      <c r="TZ240" s="2"/>
      <c r="UA240" s="2"/>
      <c r="UB240" s="2"/>
      <c r="UC240" s="2"/>
      <c r="UD240" s="2"/>
      <c r="UE240" s="2"/>
      <c r="UF240" s="2"/>
      <c r="UG240" s="2"/>
      <c r="UH240" s="2"/>
      <c r="UI240" s="2"/>
      <c r="UJ240" s="2"/>
      <c r="UK240" s="2"/>
      <c r="UL240" s="2"/>
      <c r="UM240" s="2"/>
      <c r="UN240" s="2"/>
      <c r="UO240" s="2"/>
      <c r="UP240" s="2"/>
      <c r="UQ240" s="2"/>
      <c r="UR240" s="2"/>
      <c r="US240" s="2"/>
      <c r="UT240" s="2"/>
      <c r="UU240" s="2"/>
      <c r="UV240" s="2"/>
      <c r="UW240" s="2"/>
      <c r="UX240" s="2"/>
      <c r="UY240" s="2"/>
      <c r="UZ240" s="2"/>
      <c r="VA240" s="2"/>
      <c r="VB240" s="2"/>
      <c r="VC240" s="2"/>
      <c r="VD240" s="2"/>
      <c r="VE240" s="2"/>
      <c r="VF240" s="2"/>
      <c r="VG240" s="2"/>
      <c r="VH240" s="2"/>
      <c r="VI240" s="2"/>
      <c r="VJ240" s="2"/>
      <c r="VK240" s="2"/>
      <c r="VL240" s="2"/>
      <c r="VM240" s="2"/>
      <c r="VN240" s="2"/>
      <c r="VO240" s="2"/>
      <c r="VP240" s="2"/>
      <c r="VQ240" s="2"/>
      <c r="VR240" s="2"/>
      <c r="VS240" s="2"/>
      <c r="VT240" s="2"/>
      <c r="VU240" s="2"/>
      <c r="VV240" s="2"/>
      <c r="VW240" s="2"/>
      <c r="VX240" s="2"/>
      <c r="VY240" s="2"/>
      <c r="VZ240" s="2"/>
      <c r="WA240" s="2"/>
      <c r="WB240" s="2"/>
      <c r="WC240" s="2"/>
      <c r="WD240" s="2"/>
      <c r="WE240" s="2"/>
      <c r="WF240" s="2"/>
      <c r="WG240" s="2"/>
      <c r="WH240" s="2"/>
      <c r="WI240" s="2"/>
      <c r="WJ240" s="2"/>
      <c r="WK240" s="2"/>
      <c r="WL240" s="2"/>
      <c r="WM240" s="2"/>
      <c r="WN240" s="2"/>
      <c r="WO240" s="2"/>
      <c r="WP240" s="2"/>
      <c r="WQ240" s="2"/>
      <c r="WR240" s="2"/>
      <c r="WS240" s="2"/>
      <c r="WT240" s="2"/>
      <c r="WU240" s="2"/>
      <c r="WV240" s="2"/>
      <c r="WW240" s="2"/>
      <c r="WX240" s="2"/>
      <c r="WY240" s="2"/>
      <c r="WZ240" s="2"/>
      <c r="XA240" s="2"/>
      <c r="XB240" s="2"/>
      <c r="XC240" s="2"/>
      <c r="XD240" s="2"/>
      <c r="XE240" s="2"/>
      <c r="XF240" s="2"/>
      <c r="XG240" s="2"/>
      <c r="XH240" s="2"/>
      <c r="XI240" s="2"/>
      <c r="XJ240" s="2"/>
      <c r="XK240" s="2"/>
      <c r="XL240" s="2"/>
      <c r="XM240" s="2"/>
      <c r="XN240" s="2"/>
      <c r="XO240" s="2"/>
      <c r="XP240" s="2"/>
      <c r="XQ240" s="2"/>
      <c r="XR240" s="2"/>
      <c r="XS240" s="2"/>
      <c r="XT240" s="2"/>
      <c r="XU240" s="2"/>
      <c r="XV240" s="2"/>
      <c r="XW240" s="2"/>
      <c r="XX240" s="2"/>
      <c r="XY240" s="2"/>
      <c r="XZ240" s="2"/>
      <c r="YA240" s="2"/>
      <c r="YB240" s="2"/>
      <c r="YC240" s="2"/>
      <c r="YD240" s="2"/>
      <c r="YE240" s="2"/>
      <c r="YF240" s="2"/>
      <c r="YG240" s="2"/>
      <c r="YH240" s="2"/>
      <c r="YI240" s="2"/>
      <c r="YJ240" s="2"/>
      <c r="YK240" s="2"/>
      <c r="YL240" s="2"/>
      <c r="YM240" s="2"/>
      <c r="YN240" s="2"/>
      <c r="YO240" s="2"/>
      <c r="YP240" s="2"/>
      <c r="YQ240" s="2"/>
      <c r="YR240" s="2"/>
      <c r="YS240" s="2"/>
      <c r="YT240" s="2"/>
      <c r="YU240" s="2"/>
      <c r="YV240" s="2"/>
      <c r="YW240" s="2"/>
      <c r="YX240" s="2"/>
      <c r="YY240" s="2"/>
      <c r="YZ240" s="2"/>
      <c r="ZA240" s="2"/>
      <c r="ZB240" s="2"/>
      <c r="ZC240" s="2"/>
      <c r="ZD240" s="2"/>
      <c r="ZE240" s="2"/>
      <c r="ZF240" s="2"/>
      <c r="ZG240" s="2"/>
      <c r="ZH240" s="2"/>
      <c r="ZI240" s="2"/>
      <c r="ZJ240" s="2"/>
      <c r="ZK240" s="2"/>
      <c r="ZL240" s="2"/>
      <c r="ZM240" s="2"/>
      <c r="ZN240" s="2"/>
      <c r="ZO240" s="2"/>
      <c r="ZP240" s="2"/>
      <c r="ZQ240" s="2"/>
      <c r="ZR240" s="2"/>
      <c r="ZS240" s="2"/>
      <c r="ZT240" s="2"/>
      <c r="ZU240" s="2"/>
      <c r="ZV240" s="2"/>
      <c r="ZW240" s="2"/>
      <c r="ZX240" s="2"/>
      <c r="ZY240" s="2"/>
      <c r="ZZ240" s="2"/>
      <c r="AAA240" s="2"/>
      <c r="AAB240" s="2"/>
      <c r="AAC240" s="2"/>
      <c r="AAD240" s="2"/>
      <c r="AAE240" s="2"/>
      <c r="AAF240" s="2"/>
      <c r="AAG240" s="2"/>
      <c r="AAH240" s="2"/>
      <c r="AAI240" s="2"/>
      <c r="AAJ240" s="2"/>
      <c r="AAK240" s="2"/>
      <c r="AAL240" s="2"/>
      <c r="AAM240" s="2"/>
      <c r="AAN240" s="2"/>
      <c r="AAO240" s="2"/>
      <c r="AAP240" s="2"/>
      <c r="AAQ240" s="2"/>
      <c r="AAR240" s="2"/>
      <c r="AAS240" s="2"/>
      <c r="AAT240" s="2"/>
      <c r="AAU240" s="2"/>
      <c r="AAV240" s="2"/>
      <c r="AAW240" s="2"/>
      <c r="AAX240" s="2"/>
      <c r="AAY240" s="2"/>
      <c r="AAZ240" s="2"/>
      <c r="ABA240" s="2"/>
      <c r="ABB240" s="2"/>
      <c r="ABC240" s="2"/>
      <c r="ABD240" s="2"/>
      <c r="ABE240" s="2"/>
      <c r="ABF240" s="2"/>
      <c r="ABG240" s="2"/>
      <c r="ABH240" s="2"/>
      <c r="ABI240" s="2"/>
      <c r="ABJ240" s="2"/>
      <c r="ABK240" s="2"/>
      <c r="ABL240" s="2"/>
      <c r="ABM240" s="2"/>
      <c r="ABN240" s="2"/>
      <c r="ABO240" s="2"/>
      <c r="ABP240" s="2"/>
      <c r="ABQ240" s="2"/>
      <c r="ABR240" s="2"/>
      <c r="ABS240" s="2"/>
      <c r="ABT240" s="2"/>
      <c r="ABU240" s="2"/>
      <c r="ABV240" s="2"/>
      <c r="ABW240" s="2"/>
      <c r="ABX240" s="2"/>
      <c r="ABY240" s="2"/>
      <c r="ABZ240" s="2"/>
      <c r="ACA240" s="2"/>
      <c r="ACB240" s="2"/>
      <c r="ACC240" s="2"/>
      <c r="ACD240" s="2"/>
      <c r="ACE240" s="2"/>
      <c r="ACF240" s="2"/>
      <c r="ACG240" s="2"/>
      <c r="ACH240" s="2"/>
      <c r="ACI240" s="2"/>
      <c r="ACJ240" s="2"/>
      <c r="ACK240" s="2"/>
      <c r="ACL240" s="2"/>
      <c r="ACM240" s="2"/>
      <c r="ACN240" s="2"/>
      <c r="ACO240" s="2"/>
      <c r="ACP240" s="2"/>
      <c r="ACQ240" s="2"/>
      <c r="ACR240" s="2"/>
      <c r="ACS240" s="2"/>
      <c r="ACT240" s="2"/>
      <c r="ACU240" s="2"/>
      <c r="ACV240" s="2"/>
      <c r="ACW240" s="2"/>
      <c r="ACX240" s="2"/>
      <c r="ACY240" s="2"/>
      <c r="ACZ240" s="2"/>
      <c r="ADA240" s="2"/>
      <c r="ADB240" s="2"/>
      <c r="ADC240" s="2"/>
      <c r="ADD240" s="2"/>
      <c r="ADE240" s="2"/>
      <c r="ADF240" s="2"/>
      <c r="ADG240" s="2"/>
      <c r="ADH240" s="2"/>
      <c r="ADI240" s="2"/>
      <c r="ADJ240" s="2"/>
      <c r="ADK240" s="2"/>
      <c r="ADL240" s="2"/>
      <c r="ADM240" s="2"/>
      <c r="ADN240" s="2"/>
      <c r="ADO240" s="2"/>
      <c r="ADP240" s="2"/>
      <c r="ADQ240" s="2"/>
      <c r="ADR240" s="2"/>
      <c r="ADS240" s="2"/>
      <c r="ADT240" s="2"/>
      <c r="ADU240" s="2"/>
      <c r="ADV240" s="2"/>
      <c r="ADW240" s="2"/>
      <c r="ADX240" s="2"/>
      <c r="ADY240" s="2"/>
      <c r="ADZ240" s="2"/>
      <c r="AEA240" s="2"/>
      <c r="AEB240" s="2"/>
      <c r="AEC240" s="2"/>
      <c r="AED240" s="2"/>
      <c r="AEE240" s="2"/>
      <c r="AEF240" s="2"/>
      <c r="AEG240" s="2"/>
      <c r="AEH240" s="2"/>
      <c r="AEI240" s="2"/>
      <c r="AEJ240" s="2"/>
      <c r="AEK240" s="2"/>
      <c r="AEL240" s="2"/>
      <c r="AEM240" s="2"/>
      <c r="AEN240" s="2"/>
      <c r="AEO240" s="2"/>
      <c r="AEP240" s="2"/>
      <c r="AEQ240" s="2"/>
      <c r="AER240" s="2"/>
      <c r="AES240" s="2"/>
      <c r="AET240" s="2"/>
      <c r="AEU240" s="2"/>
      <c r="AEV240" s="2"/>
      <c r="AEW240" s="2"/>
      <c r="AEX240" s="2"/>
      <c r="AEY240" s="2"/>
      <c r="AEZ240" s="2"/>
      <c r="AFA240" s="2"/>
      <c r="AFB240" s="2"/>
      <c r="AFC240" s="2"/>
      <c r="AFD240" s="2"/>
      <c r="AFE240" s="2"/>
      <c r="AFF240" s="2"/>
      <c r="AFG240" s="2"/>
      <c r="AFH240" s="2"/>
      <c r="AFI240" s="2"/>
      <c r="AFJ240" s="2"/>
      <c r="AFK240" s="2"/>
      <c r="AFL240" s="2"/>
      <c r="AFM240" s="2"/>
      <c r="AFN240" s="2"/>
      <c r="AFO240" s="2"/>
      <c r="AFP240" s="2"/>
      <c r="AFQ240" s="2"/>
      <c r="AFR240" s="2"/>
      <c r="AFS240" s="2"/>
      <c r="AFT240" s="2"/>
      <c r="AFU240" s="2"/>
      <c r="AFV240" s="2"/>
      <c r="AFW240" s="2"/>
      <c r="AFX240" s="2"/>
      <c r="AFY240" s="2"/>
      <c r="AFZ240" s="2"/>
      <c r="AGA240" s="2"/>
      <c r="AGB240" s="2"/>
      <c r="AGC240" s="2"/>
      <c r="AGD240" s="2"/>
      <c r="AGE240" s="2"/>
      <c r="AGF240" s="2"/>
      <c r="AGG240" s="2"/>
      <c r="AGH240" s="2"/>
      <c r="AGI240" s="2"/>
      <c r="AGJ240" s="2"/>
      <c r="AGK240" s="2"/>
      <c r="AGL240" s="2"/>
      <c r="AGM240" s="2"/>
      <c r="AGN240" s="2"/>
      <c r="AGO240" s="2"/>
      <c r="AGP240" s="2"/>
      <c r="AGQ240" s="2"/>
      <c r="AGR240" s="2"/>
      <c r="AGS240" s="2"/>
      <c r="AGT240" s="2"/>
      <c r="AGU240" s="2"/>
      <c r="AGV240" s="2"/>
      <c r="AGW240" s="2"/>
      <c r="AGX240" s="2"/>
      <c r="AGY240" s="2"/>
      <c r="AGZ240" s="2"/>
      <c r="AHA240" s="2"/>
      <c r="AHB240" s="2"/>
      <c r="AHC240" s="2"/>
      <c r="AHD240" s="2"/>
      <c r="AHE240" s="2"/>
      <c r="AHF240" s="2"/>
      <c r="AHG240" s="2"/>
      <c r="AHH240" s="2"/>
      <c r="AHI240" s="2"/>
      <c r="AHJ240" s="2"/>
      <c r="AHK240" s="2"/>
      <c r="AHL240" s="2"/>
      <c r="AHM240" s="2"/>
      <c r="AHN240" s="2"/>
      <c r="AHO240" s="2"/>
      <c r="AHP240" s="2"/>
      <c r="AHQ240" s="2"/>
      <c r="AHR240" s="2"/>
      <c r="AHS240" s="2"/>
      <c r="AHT240" s="2"/>
      <c r="AHU240" s="2"/>
      <c r="AHV240" s="2"/>
      <c r="AHW240" s="2"/>
      <c r="AHX240" s="2"/>
      <c r="AHY240" s="2"/>
      <c r="AHZ240" s="2"/>
      <c r="AIA240" s="2"/>
      <c r="AIB240" s="2"/>
      <c r="AIC240" s="2"/>
      <c r="AID240" s="2"/>
      <c r="AIE240" s="2"/>
      <c r="AIF240" s="2"/>
      <c r="AIG240" s="2"/>
      <c r="AIH240" s="2"/>
      <c r="AII240" s="2"/>
      <c r="AIJ240" s="2"/>
      <c r="AIK240" s="2"/>
      <c r="AIL240" s="2"/>
      <c r="AIM240" s="2"/>
      <c r="AIN240" s="2"/>
      <c r="AIO240" s="2"/>
      <c r="AIP240" s="2"/>
      <c r="AIQ240" s="2"/>
      <c r="AIR240" s="2"/>
      <c r="AIS240" s="2"/>
      <c r="AIT240" s="2"/>
      <c r="AIU240" s="2"/>
      <c r="AIV240" s="2"/>
      <c r="AIW240" s="2"/>
      <c r="AIX240" s="2"/>
      <c r="AIY240" s="2"/>
      <c r="AIZ240" s="2"/>
      <c r="AJA240" s="2"/>
      <c r="AJB240" s="2"/>
      <c r="AJC240" s="2"/>
      <c r="AJD240" s="2"/>
      <c r="AJE240" s="2"/>
      <c r="AJF240" s="2"/>
      <c r="AJG240" s="2"/>
      <c r="AJH240" s="2"/>
      <c r="AJI240" s="2"/>
      <c r="AJJ240" s="2"/>
      <c r="AJK240" s="2"/>
      <c r="AJL240" s="2"/>
      <c r="AJM240" s="2"/>
      <c r="AJN240" s="2"/>
      <c r="AJO240" s="2"/>
      <c r="AJP240" s="2"/>
      <c r="AJQ240" s="2"/>
    </row>
    <row r="241" spans="1:953" s="1" customFormat="1">
      <c r="A241" s="2"/>
      <c r="B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  <c r="HQ241" s="2"/>
      <c r="HR241" s="2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  <c r="II241" s="2"/>
      <c r="IJ241" s="2"/>
      <c r="IK241" s="2"/>
      <c r="IL241" s="2"/>
      <c r="IM241" s="2"/>
      <c r="IN241" s="2"/>
      <c r="IO241" s="2"/>
      <c r="IP241" s="2"/>
      <c r="IQ241" s="2"/>
      <c r="IR241" s="2"/>
      <c r="IS241" s="2"/>
      <c r="IT241" s="2"/>
      <c r="IU241" s="2"/>
      <c r="IV241" s="2"/>
      <c r="IW241" s="2"/>
      <c r="IX241" s="2"/>
      <c r="IY241" s="2"/>
      <c r="IZ241" s="2"/>
      <c r="JA241" s="2"/>
      <c r="JB241" s="2"/>
      <c r="JC241" s="2"/>
      <c r="JD241" s="2"/>
      <c r="JE241" s="2"/>
      <c r="JF241" s="2"/>
      <c r="JG241" s="2"/>
      <c r="JH241" s="2"/>
      <c r="JI241" s="2"/>
      <c r="JJ241" s="2"/>
      <c r="JK241" s="2"/>
      <c r="JL241" s="2"/>
      <c r="JM241" s="2"/>
      <c r="JN241" s="2"/>
      <c r="JO241" s="2"/>
      <c r="JP241" s="2"/>
      <c r="JQ241" s="2"/>
      <c r="JR241" s="2"/>
      <c r="JS241" s="2"/>
      <c r="JT241" s="2"/>
      <c r="JU241" s="2"/>
      <c r="JV241" s="2"/>
      <c r="JW241" s="2"/>
      <c r="JX241" s="2"/>
      <c r="JY241" s="2"/>
      <c r="JZ241" s="2"/>
      <c r="KA241" s="2"/>
      <c r="KB241" s="2"/>
      <c r="KC241" s="2"/>
      <c r="KD241" s="2"/>
      <c r="KE241" s="2"/>
      <c r="KF241" s="2"/>
      <c r="KG241" s="2"/>
      <c r="KH241" s="2"/>
      <c r="KI241" s="2"/>
      <c r="KJ241" s="2"/>
      <c r="KK241" s="2"/>
      <c r="KL241" s="2"/>
      <c r="KM241" s="2"/>
      <c r="KN241" s="2"/>
      <c r="KO241" s="2"/>
      <c r="KP241" s="2"/>
      <c r="KQ241" s="2"/>
      <c r="KR241" s="2"/>
      <c r="KS241" s="2"/>
      <c r="KT241" s="2"/>
      <c r="KU241" s="2"/>
      <c r="KV241" s="2"/>
      <c r="KW241" s="2"/>
      <c r="KX241" s="2"/>
      <c r="KY241" s="2"/>
      <c r="KZ241" s="2"/>
      <c r="LA241" s="2"/>
      <c r="LB241" s="2"/>
      <c r="LC241" s="2"/>
      <c r="LD241" s="2"/>
      <c r="LE241" s="2"/>
      <c r="LF241" s="2"/>
      <c r="LG241" s="2"/>
      <c r="LH241" s="2"/>
      <c r="LI241" s="2"/>
      <c r="LJ241" s="2"/>
      <c r="LK241" s="2"/>
      <c r="LL241" s="2"/>
      <c r="LM241" s="2"/>
      <c r="LN241" s="2"/>
      <c r="LO241" s="2"/>
      <c r="LP241" s="2"/>
      <c r="LQ241" s="2"/>
      <c r="LR241" s="2"/>
      <c r="LS241" s="2"/>
      <c r="LT241" s="2"/>
      <c r="LU241" s="2"/>
      <c r="LV241" s="2"/>
      <c r="LW241" s="2"/>
      <c r="LX241" s="2"/>
      <c r="LY241" s="2"/>
      <c r="LZ241" s="2"/>
      <c r="MA241" s="2"/>
      <c r="MB241" s="2"/>
      <c r="MC241" s="2"/>
      <c r="MD241" s="2"/>
      <c r="ME241" s="2"/>
      <c r="MF241" s="2"/>
      <c r="MG241" s="2"/>
      <c r="MH241" s="2"/>
      <c r="MI241" s="2"/>
      <c r="MJ241" s="2"/>
      <c r="MK241" s="2"/>
      <c r="ML241" s="2"/>
      <c r="MM241" s="2"/>
      <c r="MN241" s="2"/>
      <c r="MO241" s="2"/>
      <c r="MP241" s="2"/>
      <c r="MQ241" s="2"/>
      <c r="MR241" s="2"/>
      <c r="MS241" s="2"/>
      <c r="MT241" s="2"/>
      <c r="MU241" s="2"/>
      <c r="MV241" s="2"/>
      <c r="MW241" s="2"/>
      <c r="MX241" s="2"/>
      <c r="MY241" s="2"/>
      <c r="MZ241" s="2"/>
      <c r="NA241" s="2"/>
      <c r="NB241" s="2"/>
      <c r="NC241" s="2"/>
      <c r="ND241" s="2"/>
      <c r="NE241" s="2"/>
      <c r="NF241" s="2"/>
      <c r="NG241" s="2"/>
      <c r="NH241" s="2"/>
      <c r="NI241" s="2"/>
      <c r="NJ241" s="2"/>
      <c r="NK241" s="2"/>
      <c r="NL241" s="2"/>
      <c r="NM241" s="2"/>
      <c r="NN241" s="2"/>
      <c r="NO241" s="2"/>
      <c r="NP241" s="2"/>
      <c r="NQ241" s="2"/>
      <c r="NR241" s="2"/>
      <c r="NS241" s="2"/>
      <c r="NT241" s="2"/>
      <c r="NU241" s="2"/>
      <c r="NV241" s="2"/>
      <c r="NW241" s="2"/>
      <c r="NX241" s="2"/>
      <c r="NY241" s="2"/>
      <c r="NZ241" s="2"/>
      <c r="OA241" s="2"/>
      <c r="OB241" s="2"/>
      <c r="OC241" s="2"/>
      <c r="OD241" s="2"/>
      <c r="OE241" s="2"/>
      <c r="OF241" s="2"/>
      <c r="OG241" s="2"/>
      <c r="OH241" s="2"/>
      <c r="OI241" s="2"/>
      <c r="OJ241" s="2"/>
      <c r="OK241" s="2"/>
      <c r="OL241" s="2"/>
      <c r="OM241" s="2"/>
      <c r="ON241" s="2"/>
      <c r="OO241" s="2"/>
      <c r="OP241" s="2"/>
      <c r="OQ241" s="2"/>
      <c r="OR241" s="2"/>
      <c r="OS241" s="2"/>
      <c r="OT241" s="2"/>
      <c r="OU241" s="2"/>
      <c r="OV241" s="2"/>
      <c r="OW241" s="2"/>
      <c r="OX241" s="2"/>
      <c r="OY241" s="2"/>
      <c r="OZ241" s="2"/>
      <c r="PA241" s="2"/>
      <c r="PB241" s="2"/>
      <c r="PC241" s="2"/>
      <c r="PD241" s="2"/>
      <c r="PE241" s="2"/>
      <c r="PF241" s="2"/>
      <c r="PG241" s="2"/>
      <c r="PH241" s="2"/>
      <c r="PI241" s="2"/>
      <c r="PJ241" s="2"/>
      <c r="PK241" s="2"/>
      <c r="PL241" s="2"/>
      <c r="PM241" s="2"/>
      <c r="PN241" s="2"/>
      <c r="PO241" s="2"/>
      <c r="PP241" s="2"/>
      <c r="PQ241" s="2"/>
      <c r="PR241" s="2"/>
      <c r="PS241" s="2"/>
      <c r="PT241" s="2"/>
      <c r="PU241" s="2"/>
      <c r="PV241" s="2"/>
      <c r="PW241" s="2"/>
      <c r="PX241" s="2"/>
      <c r="PY241" s="2"/>
      <c r="PZ241" s="2"/>
      <c r="QA241" s="2"/>
      <c r="QB241" s="2"/>
      <c r="QC241" s="2"/>
      <c r="QD241" s="2"/>
      <c r="QE241" s="2"/>
      <c r="QF241" s="2"/>
      <c r="QG241" s="2"/>
      <c r="QH241" s="2"/>
      <c r="QI241" s="2"/>
      <c r="QJ241" s="2"/>
      <c r="QK241" s="2"/>
      <c r="QL241" s="2"/>
      <c r="QM241" s="2"/>
      <c r="QN241" s="2"/>
      <c r="QO241" s="2"/>
      <c r="QP241" s="2"/>
      <c r="QQ241" s="2"/>
      <c r="QR241" s="2"/>
      <c r="QS241" s="2"/>
      <c r="QT241" s="2"/>
      <c r="QU241" s="2"/>
      <c r="QV241" s="2"/>
      <c r="QW241" s="2"/>
      <c r="QX241" s="2"/>
      <c r="QY241" s="2"/>
      <c r="QZ241" s="2"/>
      <c r="RA241" s="2"/>
      <c r="RB241" s="2"/>
      <c r="RC241" s="2"/>
      <c r="RD241" s="2"/>
      <c r="RE241" s="2"/>
      <c r="RF241" s="2"/>
      <c r="RG241" s="2"/>
      <c r="RH241" s="2"/>
      <c r="RI241" s="2"/>
      <c r="RJ241" s="2"/>
      <c r="RK241" s="2"/>
      <c r="RL241" s="2"/>
      <c r="RM241" s="2"/>
      <c r="RN241" s="2"/>
      <c r="RO241" s="2"/>
      <c r="RP241" s="2"/>
      <c r="RQ241" s="2"/>
      <c r="RR241" s="2"/>
      <c r="RS241" s="2"/>
      <c r="RT241" s="2"/>
      <c r="RU241" s="2"/>
      <c r="RV241" s="2"/>
      <c r="RW241" s="2"/>
      <c r="RX241" s="2"/>
      <c r="RY241" s="2"/>
      <c r="RZ241" s="2"/>
      <c r="SA241" s="2"/>
      <c r="SB241" s="2"/>
      <c r="SC241" s="2"/>
      <c r="SD241" s="2"/>
      <c r="SE241" s="2"/>
      <c r="SF241" s="2"/>
      <c r="SG241" s="2"/>
      <c r="SH241" s="2"/>
      <c r="SI241" s="2"/>
      <c r="SJ241" s="2"/>
      <c r="SK241" s="2"/>
      <c r="SL241" s="2"/>
      <c r="SM241" s="2"/>
      <c r="SN241" s="2"/>
      <c r="SO241" s="2"/>
      <c r="SP241" s="2"/>
      <c r="SQ241" s="2"/>
      <c r="SR241" s="2"/>
      <c r="SS241" s="2"/>
      <c r="ST241" s="2"/>
      <c r="SU241" s="2"/>
      <c r="SV241" s="2"/>
      <c r="SW241" s="2"/>
      <c r="SX241" s="2"/>
      <c r="SY241" s="2"/>
      <c r="SZ241" s="2"/>
      <c r="TA241" s="2"/>
      <c r="TB241" s="2"/>
      <c r="TC241" s="2"/>
      <c r="TD241" s="2"/>
      <c r="TE241" s="2"/>
      <c r="TF241" s="2"/>
      <c r="TG241" s="2"/>
      <c r="TH241" s="2"/>
      <c r="TI241" s="2"/>
      <c r="TJ241" s="2"/>
      <c r="TK241" s="2"/>
      <c r="TL241" s="2"/>
      <c r="TM241" s="2"/>
      <c r="TN241" s="2"/>
      <c r="TO241" s="2"/>
      <c r="TP241" s="2"/>
      <c r="TQ241" s="2"/>
      <c r="TR241" s="2"/>
      <c r="TS241" s="2"/>
      <c r="TT241" s="2"/>
      <c r="TU241" s="2"/>
      <c r="TV241" s="2"/>
      <c r="TW241" s="2"/>
      <c r="TX241" s="2"/>
      <c r="TY241" s="2"/>
      <c r="TZ241" s="2"/>
      <c r="UA241" s="2"/>
      <c r="UB241" s="2"/>
      <c r="UC241" s="2"/>
      <c r="UD241" s="2"/>
      <c r="UE241" s="2"/>
      <c r="UF241" s="2"/>
      <c r="UG241" s="2"/>
      <c r="UH241" s="2"/>
      <c r="UI241" s="2"/>
      <c r="UJ241" s="2"/>
      <c r="UK241" s="2"/>
      <c r="UL241" s="2"/>
      <c r="UM241" s="2"/>
      <c r="UN241" s="2"/>
      <c r="UO241" s="2"/>
      <c r="UP241" s="2"/>
      <c r="UQ241" s="2"/>
      <c r="UR241" s="2"/>
      <c r="US241" s="2"/>
      <c r="UT241" s="2"/>
      <c r="UU241" s="2"/>
      <c r="UV241" s="2"/>
      <c r="UW241" s="2"/>
      <c r="UX241" s="2"/>
      <c r="UY241" s="2"/>
      <c r="UZ241" s="2"/>
      <c r="VA241" s="2"/>
      <c r="VB241" s="2"/>
      <c r="VC241" s="2"/>
      <c r="VD241" s="2"/>
      <c r="VE241" s="2"/>
      <c r="VF241" s="2"/>
      <c r="VG241" s="2"/>
      <c r="VH241" s="2"/>
      <c r="VI241" s="2"/>
      <c r="VJ241" s="2"/>
      <c r="VK241" s="2"/>
      <c r="VL241" s="2"/>
      <c r="VM241" s="2"/>
      <c r="VN241" s="2"/>
      <c r="VO241" s="2"/>
      <c r="VP241" s="2"/>
      <c r="VQ241" s="2"/>
      <c r="VR241" s="2"/>
      <c r="VS241" s="2"/>
      <c r="VT241" s="2"/>
      <c r="VU241" s="2"/>
      <c r="VV241" s="2"/>
      <c r="VW241" s="2"/>
      <c r="VX241" s="2"/>
      <c r="VY241" s="2"/>
      <c r="VZ241" s="2"/>
      <c r="WA241" s="2"/>
      <c r="WB241" s="2"/>
      <c r="WC241" s="2"/>
      <c r="WD241" s="2"/>
      <c r="WE241" s="2"/>
      <c r="WF241" s="2"/>
      <c r="WG241" s="2"/>
      <c r="WH241" s="2"/>
      <c r="WI241" s="2"/>
      <c r="WJ241" s="2"/>
      <c r="WK241" s="2"/>
      <c r="WL241" s="2"/>
      <c r="WM241" s="2"/>
      <c r="WN241" s="2"/>
      <c r="WO241" s="2"/>
      <c r="WP241" s="2"/>
      <c r="WQ241" s="2"/>
      <c r="WR241" s="2"/>
      <c r="WS241" s="2"/>
      <c r="WT241" s="2"/>
      <c r="WU241" s="2"/>
      <c r="WV241" s="2"/>
      <c r="WW241" s="2"/>
      <c r="WX241" s="2"/>
      <c r="WY241" s="2"/>
      <c r="WZ241" s="2"/>
      <c r="XA241" s="2"/>
      <c r="XB241" s="2"/>
      <c r="XC241" s="2"/>
      <c r="XD241" s="2"/>
      <c r="XE241" s="2"/>
      <c r="XF241" s="2"/>
      <c r="XG241" s="2"/>
      <c r="XH241" s="2"/>
      <c r="XI241" s="2"/>
      <c r="XJ241" s="2"/>
      <c r="XK241" s="2"/>
      <c r="XL241" s="2"/>
      <c r="XM241" s="2"/>
      <c r="XN241" s="2"/>
      <c r="XO241" s="2"/>
      <c r="XP241" s="2"/>
      <c r="XQ241" s="2"/>
      <c r="XR241" s="2"/>
      <c r="XS241" s="2"/>
      <c r="XT241" s="2"/>
      <c r="XU241" s="2"/>
      <c r="XV241" s="2"/>
      <c r="XW241" s="2"/>
      <c r="XX241" s="2"/>
      <c r="XY241" s="2"/>
      <c r="XZ241" s="2"/>
      <c r="YA241" s="2"/>
      <c r="YB241" s="2"/>
      <c r="YC241" s="2"/>
      <c r="YD241" s="2"/>
      <c r="YE241" s="2"/>
      <c r="YF241" s="2"/>
      <c r="YG241" s="2"/>
      <c r="YH241" s="2"/>
      <c r="YI241" s="2"/>
      <c r="YJ241" s="2"/>
      <c r="YK241" s="2"/>
      <c r="YL241" s="2"/>
      <c r="YM241" s="2"/>
      <c r="YN241" s="2"/>
      <c r="YO241" s="2"/>
      <c r="YP241" s="2"/>
      <c r="YQ241" s="2"/>
      <c r="YR241" s="2"/>
      <c r="YS241" s="2"/>
      <c r="YT241" s="2"/>
      <c r="YU241" s="2"/>
      <c r="YV241" s="2"/>
      <c r="YW241" s="2"/>
      <c r="YX241" s="2"/>
      <c r="YY241" s="2"/>
      <c r="YZ241" s="2"/>
      <c r="ZA241" s="2"/>
      <c r="ZB241" s="2"/>
      <c r="ZC241" s="2"/>
      <c r="ZD241" s="2"/>
      <c r="ZE241" s="2"/>
      <c r="ZF241" s="2"/>
      <c r="ZG241" s="2"/>
      <c r="ZH241" s="2"/>
      <c r="ZI241" s="2"/>
      <c r="ZJ241" s="2"/>
      <c r="ZK241" s="2"/>
      <c r="ZL241" s="2"/>
      <c r="ZM241" s="2"/>
      <c r="ZN241" s="2"/>
      <c r="ZO241" s="2"/>
      <c r="ZP241" s="2"/>
      <c r="ZQ241" s="2"/>
      <c r="ZR241" s="2"/>
      <c r="ZS241" s="2"/>
      <c r="ZT241" s="2"/>
      <c r="ZU241" s="2"/>
      <c r="ZV241" s="2"/>
      <c r="ZW241" s="2"/>
      <c r="ZX241" s="2"/>
      <c r="ZY241" s="2"/>
      <c r="ZZ241" s="2"/>
      <c r="AAA241" s="2"/>
      <c r="AAB241" s="2"/>
      <c r="AAC241" s="2"/>
      <c r="AAD241" s="2"/>
      <c r="AAE241" s="2"/>
      <c r="AAF241" s="2"/>
      <c r="AAG241" s="2"/>
      <c r="AAH241" s="2"/>
      <c r="AAI241" s="2"/>
      <c r="AAJ241" s="2"/>
      <c r="AAK241" s="2"/>
      <c r="AAL241" s="2"/>
      <c r="AAM241" s="2"/>
      <c r="AAN241" s="2"/>
      <c r="AAO241" s="2"/>
      <c r="AAP241" s="2"/>
      <c r="AAQ241" s="2"/>
      <c r="AAR241" s="2"/>
      <c r="AAS241" s="2"/>
      <c r="AAT241" s="2"/>
      <c r="AAU241" s="2"/>
      <c r="AAV241" s="2"/>
      <c r="AAW241" s="2"/>
      <c r="AAX241" s="2"/>
      <c r="AAY241" s="2"/>
      <c r="AAZ241" s="2"/>
      <c r="ABA241" s="2"/>
      <c r="ABB241" s="2"/>
      <c r="ABC241" s="2"/>
      <c r="ABD241" s="2"/>
      <c r="ABE241" s="2"/>
      <c r="ABF241" s="2"/>
      <c r="ABG241" s="2"/>
      <c r="ABH241" s="2"/>
      <c r="ABI241" s="2"/>
      <c r="ABJ241" s="2"/>
      <c r="ABK241" s="2"/>
      <c r="ABL241" s="2"/>
      <c r="ABM241" s="2"/>
      <c r="ABN241" s="2"/>
      <c r="ABO241" s="2"/>
      <c r="ABP241" s="2"/>
      <c r="ABQ241" s="2"/>
      <c r="ABR241" s="2"/>
      <c r="ABS241" s="2"/>
      <c r="ABT241" s="2"/>
      <c r="ABU241" s="2"/>
      <c r="ABV241" s="2"/>
      <c r="ABW241" s="2"/>
      <c r="ABX241" s="2"/>
      <c r="ABY241" s="2"/>
      <c r="ABZ241" s="2"/>
      <c r="ACA241" s="2"/>
      <c r="ACB241" s="2"/>
      <c r="ACC241" s="2"/>
      <c r="ACD241" s="2"/>
      <c r="ACE241" s="2"/>
      <c r="ACF241" s="2"/>
      <c r="ACG241" s="2"/>
      <c r="ACH241" s="2"/>
      <c r="ACI241" s="2"/>
      <c r="ACJ241" s="2"/>
      <c r="ACK241" s="2"/>
      <c r="ACL241" s="2"/>
      <c r="ACM241" s="2"/>
      <c r="ACN241" s="2"/>
      <c r="ACO241" s="2"/>
      <c r="ACP241" s="2"/>
      <c r="ACQ241" s="2"/>
      <c r="ACR241" s="2"/>
      <c r="ACS241" s="2"/>
      <c r="ACT241" s="2"/>
      <c r="ACU241" s="2"/>
      <c r="ACV241" s="2"/>
      <c r="ACW241" s="2"/>
      <c r="ACX241" s="2"/>
      <c r="ACY241" s="2"/>
      <c r="ACZ241" s="2"/>
      <c r="ADA241" s="2"/>
      <c r="ADB241" s="2"/>
      <c r="ADC241" s="2"/>
      <c r="ADD241" s="2"/>
      <c r="ADE241" s="2"/>
      <c r="ADF241" s="2"/>
      <c r="ADG241" s="2"/>
      <c r="ADH241" s="2"/>
      <c r="ADI241" s="2"/>
      <c r="ADJ241" s="2"/>
      <c r="ADK241" s="2"/>
      <c r="ADL241" s="2"/>
      <c r="ADM241" s="2"/>
      <c r="ADN241" s="2"/>
      <c r="ADO241" s="2"/>
      <c r="ADP241" s="2"/>
      <c r="ADQ241" s="2"/>
      <c r="ADR241" s="2"/>
      <c r="ADS241" s="2"/>
      <c r="ADT241" s="2"/>
      <c r="ADU241" s="2"/>
      <c r="ADV241" s="2"/>
      <c r="ADW241" s="2"/>
      <c r="ADX241" s="2"/>
      <c r="ADY241" s="2"/>
      <c r="ADZ241" s="2"/>
      <c r="AEA241" s="2"/>
      <c r="AEB241" s="2"/>
      <c r="AEC241" s="2"/>
      <c r="AED241" s="2"/>
      <c r="AEE241" s="2"/>
      <c r="AEF241" s="2"/>
      <c r="AEG241" s="2"/>
      <c r="AEH241" s="2"/>
      <c r="AEI241" s="2"/>
      <c r="AEJ241" s="2"/>
      <c r="AEK241" s="2"/>
      <c r="AEL241" s="2"/>
      <c r="AEM241" s="2"/>
      <c r="AEN241" s="2"/>
      <c r="AEO241" s="2"/>
      <c r="AEP241" s="2"/>
      <c r="AEQ241" s="2"/>
      <c r="AER241" s="2"/>
      <c r="AES241" s="2"/>
      <c r="AET241" s="2"/>
      <c r="AEU241" s="2"/>
      <c r="AEV241" s="2"/>
      <c r="AEW241" s="2"/>
      <c r="AEX241" s="2"/>
      <c r="AEY241" s="2"/>
      <c r="AEZ241" s="2"/>
      <c r="AFA241" s="2"/>
      <c r="AFB241" s="2"/>
      <c r="AFC241" s="2"/>
      <c r="AFD241" s="2"/>
      <c r="AFE241" s="2"/>
      <c r="AFF241" s="2"/>
      <c r="AFG241" s="2"/>
      <c r="AFH241" s="2"/>
      <c r="AFI241" s="2"/>
      <c r="AFJ241" s="2"/>
      <c r="AFK241" s="2"/>
      <c r="AFL241" s="2"/>
      <c r="AFM241" s="2"/>
      <c r="AFN241" s="2"/>
      <c r="AFO241" s="2"/>
      <c r="AFP241" s="2"/>
      <c r="AFQ241" s="2"/>
      <c r="AFR241" s="2"/>
      <c r="AFS241" s="2"/>
      <c r="AFT241" s="2"/>
      <c r="AFU241" s="2"/>
      <c r="AFV241" s="2"/>
      <c r="AFW241" s="2"/>
      <c r="AFX241" s="2"/>
      <c r="AFY241" s="2"/>
      <c r="AFZ241" s="2"/>
      <c r="AGA241" s="2"/>
      <c r="AGB241" s="2"/>
      <c r="AGC241" s="2"/>
      <c r="AGD241" s="2"/>
      <c r="AGE241" s="2"/>
      <c r="AGF241" s="2"/>
      <c r="AGG241" s="2"/>
      <c r="AGH241" s="2"/>
      <c r="AGI241" s="2"/>
      <c r="AGJ241" s="2"/>
      <c r="AGK241" s="2"/>
      <c r="AGL241" s="2"/>
      <c r="AGM241" s="2"/>
      <c r="AGN241" s="2"/>
      <c r="AGO241" s="2"/>
      <c r="AGP241" s="2"/>
      <c r="AGQ241" s="2"/>
      <c r="AGR241" s="2"/>
      <c r="AGS241" s="2"/>
      <c r="AGT241" s="2"/>
      <c r="AGU241" s="2"/>
      <c r="AGV241" s="2"/>
      <c r="AGW241" s="2"/>
      <c r="AGX241" s="2"/>
      <c r="AGY241" s="2"/>
      <c r="AGZ241" s="2"/>
      <c r="AHA241" s="2"/>
      <c r="AHB241" s="2"/>
      <c r="AHC241" s="2"/>
      <c r="AHD241" s="2"/>
      <c r="AHE241" s="2"/>
      <c r="AHF241" s="2"/>
      <c r="AHG241" s="2"/>
      <c r="AHH241" s="2"/>
      <c r="AHI241" s="2"/>
      <c r="AHJ241" s="2"/>
      <c r="AHK241" s="2"/>
      <c r="AHL241" s="2"/>
      <c r="AHM241" s="2"/>
      <c r="AHN241" s="2"/>
      <c r="AHO241" s="2"/>
      <c r="AHP241" s="2"/>
      <c r="AHQ241" s="2"/>
      <c r="AHR241" s="2"/>
      <c r="AHS241" s="2"/>
      <c r="AHT241" s="2"/>
      <c r="AHU241" s="2"/>
      <c r="AHV241" s="2"/>
      <c r="AHW241" s="2"/>
      <c r="AHX241" s="2"/>
      <c r="AHY241" s="2"/>
      <c r="AHZ241" s="2"/>
      <c r="AIA241" s="2"/>
      <c r="AIB241" s="2"/>
      <c r="AIC241" s="2"/>
      <c r="AID241" s="2"/>
      <c r="AIE241" s="2"/>
      <c r="AIF241" s="2"/>
      <c r="AIG241" s="2"/>
      <c r="AIH241" s="2"/>
      <c r="AII241" s="2"/>
      <c r="AIJ241" s="2"/>
      <c r="AIK241" s="2"/>
      <c r="AIL241" s="2"/>
      <c r="AIM241" s="2"/>
      <c r="AIN241" s="2"/>
      <c r="AIO241" s="2"/>
      <c r="AIP241" s="2"/>
      <c r="AIQ241" s="2"/>
      <c r="AIR241" s="2"/>
      <c r="AIS241" s="2"/>
      <c r="AIT241" s="2"/>
      <c r="AIU241" s="2"/>
      <c r="AIV241" s="2"/>
      <c r="AIW241" s="2"/>
      <c r="AIX241" s="2"/>
      <c r="AIY241" s="2"/>
      <c r="AIZ241" s="2"/>
      <c r="AJA241" s="2"/>
      <c r="AJB241" s="2"/>
      <c r="AJC241" s="2"/>
      <c r="AJD241" s="2"/>
      <c r="AJE241" s="2"/>
      <c r="AJF241" s="2"/>
      <c r="AJG241" s="2"/>
      <c r="AJH241" s="2"/>
      <c r="AJI241" s="2"/>
      <c r="AJJ241" s="2"/>
      <c r="AJK241" s="2"/>
      <c r="AJL241" s="2"/>
      <c r="AJM241" s="2"/>
      <c r="AJN241" s="2"/>
      <c r="AJO241" s="2"/>
      <c r="AJP241" s="2"/>
      <c r="AJQ241" s="2"/>
    </row>
    <row r="242" spans="1:953" s="1" customFormat="1">
      <c r="A242" s="2"/>
      <c r="B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  <c r="IR242" s="2"/>
      <c r="IS242" s="2"/>
      <c r="IT242" s="2"/>
      <c r="IU242" s="2"/>
      <c r="IV242" s="2"/>
      <c r="IW242" s="2"/>
      <c r="IX242" s="2"/>
      <c r="IY242" s="2"/>
      <c r="IZ242" s="2"/>
      <c r="JA242" s="2"/>
      <c r="JB242" s="2"/>
      <c r="JC242" s="2"/>
      <c r="JD242" s="2"/>
      <c r="JE242" s="2"/>
      <c r="JF242" s="2"/>
      <c r="JG242" s="2"/>
      <c r="JH242" s="2"/>
      <c r="JI242" s="2"/>
      <c r="JJ242" s="2"/>
      <c r="JK242" s="2"/>
      <c r="JL242" s="2"/>
      <c r="JM242" s="2"/>
      <c r="JN242" s="2"/>
      <c r="JO242" s="2"/>
      <c r="JP242" s="2"/>
      <c r="JQ242" s="2"/>
      <c r="JR242" s="2"/>
      <c r="JS242" s="2"/>
      <c r="JT242" s="2"/>
      <c r="JU242" s="2"/>
      <c r="JV242" s="2"/>
      <c r="JW242" s="2"/>
      <c r="JX242" s="2"/>
      <c r="JY242" s="2"/>
      <c r="JZ242" s="2"/>
      <c r="KA242" s="2"/>
      <c r="KB242" s="2"/>
      <c r="KC242" s="2"/>
      <c r="KD242" s="2"/>
      <c r="KE242" s="2"/>
      <c r="KF242" s="2"/>
      <c r="KG242" s="2"/>
      <c r="KH242" s="2"/>
      <c r="KI242" s="2"/>
      <c r="KJ242" s="2"/>
      <c r="KK242" s="2"/>
      <c r="KL242" s="2"/>
      <c r="KM242" s="2"/>
      <c r="KN242" s="2"/>
      <c r="KO242" s="2"/>
      <c r="KP242" s="2"/>
      <c r="KQ242" s="2"/>
      <c r="KR242" s="2"/>
      <c r="KS242" s="2"/>
      <c r="KT242" s="2"/>
      <c r="KU242" s="2"/>
      <c r="KV242" s="2"/>
      <c r="KW242" s="2"/>
      <c r="KX242" s="2"/>
      <c r="KY242" s="2"/>
      <c r="KZ242" s="2"/>
      <c r="LA242" s="2"/>
      <c r="LB242" s="2"/>
      <c r="LC242" s="2"/>
      <c r="LD242" s="2"/>
      <c r="LE242" s="2"/>
      <c r="LF242" s="2"/>
      <c r="LG242" s="2"/>
      <c r="LH242" s="2"/>
      <c r="LI242" s="2"/>
      <c r="LJ242" s="2"/>
      <c r="LK242" s="2"/>
      <c r="LL242" s="2"/>
      <c r="LM242" s="2"/>
      <c r="LN242" s="2"/>
      <c r="LO242" s="2"/>
      <c r="LP242" s="2"/>
      <c r="LQ242" s="2"/>
      <c r="LR242" s="2"/>
      <c r="LS242" s="2"/>
      <c r="LT242" s="2"/>
      <c r="LU242" s="2"/>
      <c r="LV242" s="2"/>
      <c r="LW242" s="2"/>
      <c r="LX242" s="2"/>
      <c r="LY242" s="2"/>
      <c r="LZ242" s="2"/>
      <c r="MA242" s="2"/>
      <c r="MB242" s="2"/>
      <c r="MC242" s="2"/>
      <c r="MD242" s="2"/>
      <c r="ME242" s="2"/>
      <c r="MF242" s="2"/>
      <c r="MG242" s="2"/>
      <c r="MH242" s="2"/>
      <c r="MI242" s="2"/>
      <c r="MJ242" s="2"/>
      <c r="MK242" s="2"/>
      <c r="ML242" s="2"/>
      <c r="MM242" s="2"/>
      <c r="MN242" s="2"/>
      <c r="MO242" s="2"/>
      <c r="MP242" s="2"/>
      <c r="MQ242" s="2"/>
      <c r="MR242" s="2"/>
      <c r="MS242" s="2"/>
      <c r="MT242" s="2"/>
      <c r="MU242" s="2"/>
      <c r="MV242" s="2"/>
      <c r="MW242" s="2"/>
      <c r="MX242" s="2"/>
      <c r="MY242" s="2"/>
      <c r="MZ242" s="2"/>
      <c r="NA242" s="2"/>
      <c r="NB242" s="2"/>
      <c r="NC242" s="2"/>
      <c r="ND242" s="2"/>
      <c r="NE242" s="2"/>
      <c r="NF242" s="2"/>
      <c r="NG242" s="2"/>
      <c r="NH242" s="2"/>
      <c r="NI242" s="2"/>
      <c r="NJ242" s="2"/>
      <c r="NK242" s="2"/>
      <c r="NL242" s="2"/>
      <c r="NM242" s="2"/>
      <c r="NN242" s="2"/>
      <c r="NO242" s="2"/>
      <c r="NP242" s="2"/>
      <c r="NQ242" s="2"/>
      <c r="NR242" s="2"/>
      <c r="NS242" s="2"/>
      <c r="NT242" s="2"/>
      <c r="NU242" s="2"/>
      <c r="NV242" s="2"/>
      <c r="NW242" s="2"/>
      <c r="NX242" s="2"/>
      <c r="NY242" s="2"/>
      <c r="NZ242" s="2"/>
      <c r="OA242" s="2"/>
      <c r="OB242" s="2"/>
      <c r="OC242" s="2"/>
      <c r="OD242" s="2"/>
      <c r="OE242" s="2"/>
      <c r="OF242" s="2"/>
      <c r="OG242" s="2"/>
      <c r="OH242" s="2"/>
      <c r="OI242" s="2"/>
      <c r="OJ242" s="2"/>
      <c r="OK242" s="2"/>
      <c r="OL242" s="2"/>
      <c r="OM242" s="2"/>
      <c r="ON242" s="2"/>
      <c r="OO242" s="2"/>
      <c r="OP242" s="2"/>
      <c r="OQ242" s="2"/>
      <c r="OR242" s="2"/>
      <c r="OS242" s="2"/>
      <c r="OT242" s="2"/>
      <c r="OU242" s="2"/>
      <c r="OV242" s="2"/>
      <c r="OW242" s="2"/>
      <c r="OX242" s="2"/>
      <c r="OY242" s="2"/>
      <c r="OZ242" s="2"/>
      <c r="PA242" s="2"/>
      <c r="PB242" s="2"/>
      <c r="PC242" s="2"/>
      <c r="PD242" s="2"/>
      <c r="PE242" s="2"/>
      <c r="PF242" s="2"/>
      <c r="PG242" s="2"/>
      <c r="PH242" s="2"/>
      <c r="PI242" s="2"/>
      <c r="PJ242" s="2"/>
      <c r="PK242" s="2"/>
      <c r="PL242" s="2"/>
      <c r="PM242" s="2"/>
      <c r="PN242" s="2"/>
      <c r="PO242" s="2"/>
      <c r="PP242" s="2"/>
      <c r="PQ242" s="2"/>
      <c r="PR242" s="2"/>
      <c r="PS242" s="2"/>
      <c r="PT242" s="2"/>
      <c r="PU242" s="2"/>
      <c r="PV242" s="2"/>
      <c r="PW242" s="2"/>
      <c r="PX242" s="2"/>
      <c r="PY242" s="2"/>
      <c r="PZ242" s="2"/>
      <c r="QA242" s="2"/>
      <c r="QB242" s="2"/>
      <c r="QC242" s="2"/>
      <c r="QD242" s="2"/>
      <c r="QE242" s="2"/>
      <c r="QF242" s="2"/>
      <c r="QG242" s="2"/>
      <c r="QH242" s="2"/>
      <c r="QI242" s="2"/>
      <c r="QJ242" s="2"/>
      <c r="QK242" s="2"/>
      <c r="QL242" s="2"/>
      <c r="QM242" s="2"/>
      <c r="QN242" s="2"/>
      <c r="QO242" s="2"/>
      <c r="QP242" s="2"/>
      <c r="QQ242" s="2"/>
      <c r="QR242" s="2"/>
      <c r="QS242" s="2"/>
      <c r="QT242" s="2"/>
      <c r="QU242" s="2"/>
      <c r="QV242" s="2"/>
      <c r="QW242" s="2"/>
      <c r="QX242" s="2"/>
      <c r="QY242" s="2"/>
      <c r="QZ242" s="2"/>
      <c r="RA242" s="2"/>
      <c r="RB242" s="2"/>
      <c r="RC242" s="2"/>
      <c r="RD242" s="2"/>
      <c r="RE242" s="2"/>
      <c r="RF242" s="2"/>
      <c r="RG242" s="2"/>
      <c r="RH242" s="2"/>
      <c r="RI242" s="2"/>
      <c r="RJ242" s="2"/>
      <c r="RK242" s="2"/>
      <c r="RL242" s="2"/>
      <c r="RM242" s="2"/>
      <c r="RN242" s="2"/>
      <c r="RO242" s="2"/>
      <c r="RP242" s="2"/>
      <c r="RQ242" s="2"/>
      <c r="RR242" s="2"/>
      <c r="RS242" s="2"/>
      <c r="RT242" s="2"/>
      <c r="RU242" s="2"/>
      <c r="RV242" s="2"/>
      <c r="RW242" s="2"/>
      <c r="RX242" s="2"/>
      <c r="RY242" s="2"/>
      <c r="RZ242" s="2"/>
      <c r="SA242" s="2"/>
      <c r="SB242" s="2"/>
      <c r="SC242" s="2"/>
      <c r="SD242" s="2"/>
      <c r="SE242" s="2"/>
      <c r="SF242" s="2"/>
      <c r="SG242" s="2"/>
      <c r="SH242" s="2"/>
      <c r="SI242" s="2"/>
      <c r="SJ242" s="2"/>
      <c r="SK242" s="2"/>
      <c r="SL242" s="2"/>
      <c r="SM242" s="2"/>
      <c r="SN242" s="2"/>
      <c r="SO242" s="2"/>
      <c r="SP242" s="2"/>
      <c r="SQ242" s="2"/>
      <c r="SR242" s="2"/>
      <c r="SS242" s="2"/>
      <c r="ST242" s="2"/>
      <c r="SU242" s="2"/>
      <c r="SV242" s="2"/>
      <c r="SW242" s="2"/>
      <c r="SX242" s="2"/>
      <c r="SY242" s="2"/>
      <c r="SZ242" s="2"/>
      <c r="TA242" s="2"/>
      <c r="TB242" s="2"/>
      <c r="TC242" s="2"/>
      <c r="TD242" s="2"/>
      <c r="TE242" s="2"/>
      <c r="TF242" s="2"/>
      <c r="TG242" s="2"/>
      <c r="TH242" s="2"/>
      <c r="TI242" s="2"/>
      <c r="TJ242" s="2"/>
      <c r="TK242" s="2"/>
      <c r="TL242" s="2"/>
      <c r="TM242" s="2"/>
      <c r="TN242" s="2"/>
      <c r="TO242" s="2"/>
      <c r="TP242" s="2"/>
      <c r="TQ242" s="2"/>
      <c r="TR242" s="2"/>
      <c r="TS242" s="2"/>
      <c r="TT242" s="2"/>
      <c r="TU242" s="2"/>
      <c r="TV242" s="2"/>
      <c r="TW242" s="2"/>
      <c r="TX242" s="2"/>
      <c r="TY242" s="2"/>
      <c r="TZ242" s="2"/>
      <c r="UA242" s="2"/>
      <c r="UB242" s="2"/>
      <c r="UC242" s="2"/>
      <c r="UD242" s="2"/>
      <c r="UE242" s="2"/>
      <c r="UF242" s="2"/>
      <c r="UG242" s="2"/>
      <c r="UH242" s="2"/>
      <c r="UI242" s="2"/>
      <c r="UJ242" s="2"/>
      <c r="UK242" s="2"/>
      <c r="UL242" s="2"/>
      <c r="UM242" s="2"/>
      <c r="UN242" s="2"/>
      <c r="UO242" s="2"/>
      <c r="UP242" s="2"/>
      <c r="UQ242" s="2"/>
      <c r="UR242" s="2"/>
      <c r="US242" s="2"/>
      <c r="UT242" s="2"/>
      <c r="UU242" s="2"/>
      <c r="UV242" s="2"/>
      <c r="UW242" s="2"/>
      <c r="UX242" s="2"/>
      <c r="UY242" s="2"/>
      <c r="UZ242" s="2"/>
      <c r="VA242" s="2"/>
      <c r="VB242" s="2"/>
      <c r="VC242" s="2"/>
      <c r="VD242" s="2"/>
      <c r="VE242" s="2"/>
      <c r="VF242" s="2"/>
      <c r="VG242" s="2"/>
      <c r="VH242" s="2"/>
      <c r="VI242" s="2"/>
      <c r="VJ242" s="2"/>
      <c r="VK242" s="2"/>
      <c r="VL242" s="2"/>
      <c r="VM242" s="2"/>
      <c r="VN242" s="2"/>
      <c r="VO242" s="2"/>
      <c r="VP242" s="2"/>
      <c r="VQ242" s="2"/>
      <c r="VR242" s="2"/>
      <c r="VS242" s="2"/>
      <c r="VT242" s="2"/>
      <c r="VU242" s="2"/>
      <c r="VV242" s="2"/>
      <c r="VW242" s="2"/>
      <c r="VX242" s="2"/>
      <c r="VY242" s="2"/>
      <c r="VZ242" s="2"/>
      <c r="WA242" s="2"/>
      <c r="WB242" s="2"/>
      <c r="WC242" s="2"/>
      <c r="WD242" s="2"/>
      <c r="WE242" s="2"/>
      <c r="WF242" s="2"/>
      <c r="WG242" s="2"/>
      <c r="WH242" s="2"/>
      <c r="WI242" s="2"/>
      <c r="WJ242" s="2"/>
      <c r="WK242" s="2"/>
      <c r="WL242" s="2"/>
      <c r="WM242" s="2"/>
      <c r="WN242" s="2"/>
      <c r="WO242" s="2"/>
      <c r="WP242" s="2"/>
      <c r="WQ242" s="2"/>
      <c r="WR242" s="2"/>
      <c r="WS242" s="2"/>
      <c r="WT242" s="2"/>
      <c r="WU242" s="2"/>
      <c r="WV242" s="2"/>
      <c r="WW242" s="2"/>
      <c r="WX242" s="2"/>
      <c r="WY242" s="2"/>
      <c r="WZ242" s="2"/>
      <c r="XA242" s="2"/>
      <c r="XB242" s="2"/>
      <c r="XC242" s="2"/>
      <c r="XD242" s="2"/>
      <c r="XE242" s="2"/>
      <c r="XF242" s="2"/>
      <c r="XG242" s="2"/>
      <c r="XH242" s="2"/>
      <c r="XI242" s="2"/>
      <c r="XJ242" s="2"/>
      <c r="XK242" s="2"/>
      <c r="XL242" s="2"/>
      <c r="XM242" s="2"/>
      <c r="XN242" s="2"/>
      <c r="XO242" s="2"/>
      <c r="XP242" s="2"/>
      <c r="XQ242" s="2"/>
      <c r="XR242" s="2"/>
      <c r="XS242" s="2"/>
      <c r="XT242" s="2"/>
      <c r="XU242" s="2"/>
      <c r="XV242" s="2"/>
      <c r="XW242" s="2"/>
      <c r="XX242" s="2"/>
      <c r="XY242" s="2"/>
      <c r="XZ242" s="2"/>
      <c r="YA242" s="2"/>
      <c r="YB242" s="2"/>
      <c r="YC242" s="2"/>
      <c r="YD242" s="2"/>
      <c r="YE242" s="2"/>
      <c r="YF242" s="2"/>
      <c r="YG242" s="2"/>
      <c r="YH242" s="2"/>
      <c r="YI242" s="2"/>
      <c r="YJ242" s="2"/>
      <c r="YK242" s="2"/>
      <c r="YL242" s="2"/>
      <c r="YM242" s="2"/>
      <c r="YN242" s="2"/>
      <c r="YO242" s="2"/>
      <c r="YP242" s="2"/>
      <c r="YQ242" s="2"/>
      <c r="YR242" s="2"/>
      <c r="YS242" s="2"/>
      <c r="YT242" s="2"/>
      <c r="YU242" s="2"/>
      <c r="YV242" s="2"/>
      <c r="YW242" s="2"/>
      <c r="YX242" s="2"/>
      <c r="YY242" s="2"/>
      <c r="YZ242" s="2"/>
      <c r="ZA242" s="2"/>
      <c r="ZB242" s="2"/>
      <c r="ZC242" s="2"/>
      <c r="ZD242" s="2"/>
      <c r="ZE242" s="2"/>
      <c r="ZF242" s="2"/>
      <c r="ZG242" s="2"/>
      <c r="ZH242" s="2"/>
      <c r="ZI242" s="2"/>
      <c r="ZJ242" s="2"/>
      <c r="ZK242" s="2"/>
      <c r="ZL242" s="2"/>
      <c r="ZM242" s="2"/>
      <c r="ZN242" s="2"/>
      <c r="ZO242" s="2"/>
      <c r="ZP242" s="2"/>
      <c r="ZQ242" s="2"/>
      <c r="ZR242" s="2"/>
      <c r="ZS242" s="2"/>
      <c r="ZT242" s="2"/>
      <c r="ZU242" s="2"/>
      <c r="ZV242" s="2"/>
      <c r="ZW242" s="2"/>
      <c r="ZX242" s="2"/>
      <c r="ZY242" s="2"/>
      <c r="ZZ242" s="2"/>
      <c r="AAA242" s="2"/>
      <c r="AAB242" s="2"/>
      <c r="AAC242" s="2"/>
      <c r="AAD242" s="2"/>
      <c r="AAE242" s="2"/>
      <c r="AAF242" s="2"/>
      <c r="AAG242" s="2"/>
      <c r="AAH242" s="2"/>
      <c r="AAI242" s="2"/>
      <c r="AAJ242" s="2"/>
      <c r="AAK242" s="2"/>
      <c r="AAL242" s="2"/>
      <c r="AAM242" s="2"/>
      <c r="AAN242" s="2"/>
      <c r="AAO242" s="2"/>
      <c r="AAP242" s="2"/>
      <c r="AAQ242" s="2"/>
      <c r="AAR242" s="2"/>
      <c r="AAS242" s="2"/>
      <c r="AAT242" s="2"/>
      <c r="AAU242" s="2"/>
      <c r="AAV242" s="2"/>
      <c r="AAW242" s="2"/>
      <c r="AAX242" s="2"/>
      <c r="AAY242" s="2"/>
      <c r="AAZ242" s="2"/>
      <c r="ABA242" s="2"/>
      <c r="ABB242" s="2"/>
      <c r="ABC242" s="2"/>
      <c r="ABD242" s="2"/>
      <c r="ABE242" s="2"/>
      <c r="ABF242" s="2"/>
      <c r="ABG242" s="2"/>
      <c r="ABH242" s="2"/>
      <c r="ABI242" s="2"/>
      <c r="ABJ242" s="2"/>
      <c r="ABK242" s="2"/>
      <c r="ABL242" s="2"/>
      <c r="ABM242" s="2"/>
      <c r="ABN242" s="2"/>
      <c r="ABO242" s="2"/>
      <c r="ABP242" s="2"/>
      <c r="ABQ242" s="2"/>
      <c r="ABR242" s="2"/>
      <c r="ABS242" s="2"/>
      <c r="ABT242" s="2"/>
      <c r="ABU242" s="2"/>
      <c r="ABV242" s="2"/>
      <c r="ABW242" s="2"/>
      <c r="ABX242" s="2"/>
      <c r="ABY242" s="2"/>
      <c r="ABZ242" s="2"/>
      <c r="ACA242" s="2"/>
      <c r="ACB242" s="2"/>
      <c r="ACC242" s="2"/>
      <c r="ACD242" s="2"/>
      <c r="ACE242" s="2"/>
      <c r="ACF242" s="2"/>
      <c r="ACG242" s="2"/>
      <c r="ACH242" s="2"/>
      <c r="ACI242" s="2"/>
      <c r="ACJ242" s="2"/>
      <c r="ACK242" s="2"/>
      <c r="ACL242" s="2"/>
      <c r="ACM242" s="2"/>
      <c r="ACN242" s="2"/>
      <c r="ACO242" s="2"/>
      <c r="ACP242" s="2"/>
      <c r="ACQ242" s="2"/>
      <c r="ACR242" s="2"/>
      <c r="ACS242" s="2"/>
      <c r="ACT242" s="2"/>
      <c r="ACU242" s="2"/>
      <c r="ACV242" s="2"/>
      <c r="ACW242" s="2"/>
      <c r="ACX242" s="2"/>
      <c r="ACY242" s="2"/>
      <c r="ACZ242" s="2"/>
      <c r="ADA242" s="2"/>
      <c r="ADB242" s="2"/>
      <c r="ADC242" s="2"/>
      <c r="ADD242" s="2"/>
      <c r="ADE242" s="2"/>
      <c r="ADF242" s="2"/>
      <c r="ADG242" s="2"/>
      <c r="ADH242" s="2"/>
      <c r="ADI242" s="2"/>
      <c r="ADJ242" s="2"/>
      <c r="ADK242" s="2"/>
      <c r="ADL242" s="2"/>
      <c r="ADM242" s="2"/>
      <c r="ADN242" s="2"/>
      <c r="ADO242" s="2"/>
      <c r="ADP242" s="2"/>
      <c r="ADQ242" s="2"/>
      <c r="ADR242" s="2"/>
      <c r="ADS242" s="2"/>
      <c r="ADT242" s="2"/>
      <c r="ADU242" s="2"/>
      <c r="ADV242" s="2"/>
      <c r="ADW242" s="2"/>
      <c r="ADX242" s="2"/>
      <c r="ADY242" s="2"/>
      <c r="ADZ242" s="2"/>
      <c r="AEA242" s="2"/>
      <c r="AEB242" s="2"/>
      <c r="AEC242" s="2"/>
      <c r="AED242" s="2"/>
      <c r="AEE242" s="2"/>
      <c r="AEF242" s="2"/>
      <c r="AEG242" s="2"/>
      <c r="AEH242" s="2"/>
      <c r="AEI242" s="2"/>
      <c r="AEJ242" s="2"/>
      <c r="AEK242" s="2"/>
      <c r="AEL242" s="2"/>
      <c r="AEM242" s="2"/>
      <c r="AEN242" s="2"/>
      <c r="AEO242" s="2"/>
      <c r="AEP242" s="2"/>
      <c r="AEQ242" s="2"/>
      <c r="AER242" s="2"/>
      <c r="AES242" s="2"/>
      <c r="AET242" s="2"/>
      <c r="AEU242" s="2"/>
      <c r="AEV242" s="2"/>
      <c r="AEW242" s="2"/>
      <c r="AEX242" s="2"/>
      <c r="AEY242" s="2"/>
      <c r="AEZ242" s="2"/>
      <c r="AFA242" s="2"/>
      <c r="AFB242" s="2"/>
      <c r="AFC242" s="2"/>
      <c r="AFD242" s="2"/>
      <c r="AFE242" s="2"/>
      <c r="AFF242" s="2"/>
      <c r="AFG242" s="2"/>
      <c r="AFH242" s="2"/>
      <c r="AFI242" s="2"/>
      <c r="AFJ242" s="2"/>
      <c r="AFK242" s="2"/>
      <c r="AFL242" s="2"/>
      <c r="AFM242" s="2"/>
      <c r="AFN242" s="2"/>
      <c r="AFO242" s="2"/>
      <c r="AFP242" s="2"/>
      <c r="AFQ242" s="2"/>
      <c r="AFR242" s="2"/>
      <c r="AFS242" s="2"/>
      <c r="AFT242" s="2"/>
      <c r="AFU242" s="2"/>
      <c r="AFV242" s="2"/>
      <c r="AFW242" s="2"/>
      <c r="AFX242" s="2"/>
      <c r="AFY242" s="2"/>
      <c r="AFZ242" s="2"/>
      <c r="AGA242" s="2"/>
      <c r="AGB242" s="2"/>
      <c r="AGC242" s="2"/>
      <c r="AGD242" s="2"/>
      <c r="AGE242" s="2"/>
      <c r="AGF242" s="2"/>
      <c r="AGG242" s="2"/>
      <c r="AGH242" s="2"/>
      <c r="AGI242" s="2"/>
      <c r="AGJ242" s="2"/>
      <c r="AGK242" s="2"/>
      <c r="AGL242" s="2"/>
      <c r="AGM242" s="2"/>
      <c r="AGN242" s="2"/>
      <c r="AGO242" s="2"/>
      <c r="AGP242" s="2"/>
      <c r="AGQ242" s="2"/>
      <c r="AGR242" s="2"/>
      <c r="AGS242" s="2"/>
      <c r="AGT242" s="2"/>
      <c r="AGU242" s="2"/>
      <c r="AGV242" s="2"/>
      <c r="AGW242" s="2"/>
      <c r="AGX242" s="2"/>
      <c r="AGY242" s="2"/>
      <c r="AGZ242" s="2"/>
      <c r="AHA242" s="2"/>
      <c r="AHB242" s="2"/>
      <c r="AHC242" s="2"/>
      <c r="AHD242" s="2"/>
      <c r="AHE242" s="2"/>
      <c r="AHF242" s="2"/>
      <c r="AHG242" s="2"/>
      <c r="AHH242" s="2"/>
      <c r="AHI242" s="2"/>
      <c r="AHJ242" s="2"/>
      <c r="AHK242" s="2"/>
      <c r="AHL242" s="2"/>
      <c r="AHM242" s="2"/>
      <c r="AHN242" s="2"/>
      <c r="AHO242" s="2"/>
      <c r="AHP242" s="2"/>
      <c r="AHQ242" s="2"/>
      <c r="AHR242" s="2"/>
      <c r="AHS242" s="2"/>
      <c r="AHT242" s="2"/>
      <c r="AHU242" s="2"/>
      <c r="AHV242" s="2"/>
      <c r="AHW242" s="2"/>
      <c r="AHX242" s="2"/>
      <c r="AHY242" s="2"/>
      <c r="AHZ242" s="2"/>
      <c r="AIA242" s="2"/>
      <c r="AIB242" s="2"/>
      <c r="AIC242" s="2"/>
      <c r="AID242" s="2"/>
      <c r="AIE242" s="2"/>
      <c r="AIF242" s="2"/>
      <c r="AIG242" s="2"/>
      <c r="AIH242" s="2"/>
      <c r="AII242" s="2"/>
      <c r="AIJ242" s="2"/>
      <c r="AIK242" s="2"/>
      <c r="AIL242" s="2"/>
      <c r="AIM242" s="2"/>
      <c r="AIN242" s="2"/>
      <c r="AIO242" s="2"/>
      <c r="AIP242" s="2"/>
      <c r="AIQ242" s="2"/>
      <c r="AIR242" s="2"/>
      <c r="AIS242" s="2"/>
      <c r="AIT242" s="2"/>
      <c r="AIU242" s="2"/>
      <c r="AIV242" s="2"/>
      <c r="AIW242" s="2"/>
      <c r="AIX242" s="2"/>
      <c r="AIY242" s="2"/>
      <c r="AIZ242" s="2"/>
      <c r="AJA242" s="2"/>
      <c r="AJB242" s="2"/>
      <c r="AJC242" s="2"/>
      <c r="AJD242" s="2"/>
      <c r="AJE242" s="2"/>
      <c r="AJF242" s="2"/>
      <c r="AJG242" s="2"/>
      <c r="AJH242" s="2"/>
      <c r="AJI242" s="2"/>
      <c r="AJJ242" s="2"/>
      <c r="AJK242" s="2"/>
      <c r="AJL242" s="2"/>
      <c r="AJM242" s="2"/>
      <c r="AJN242" s="2"/>
      <c r="AJO242" s="2"/>
      <c r="AJP242" s="2"/>
      <c r="AJQ242" s="2"/>
    </row>
    <row r="243" spans="1:953" s="1" customFormat="1">
      <c r="A243" s="2"/>
      <c r="B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  <c r="HQ243" s="2"/>
      <c r="HR243" s="2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  <c r="II243" s="2"/>
      <c r="IJ243" s="2"/>
      <c r="IK243" s="2"/>
      <c r="IL243" s="2"/>
      <c r="IM243" s="2"/>
      <c r="IN243" s="2"/>
      <c r="IO243" s="2"/>
      <c r="IP243" s="2"/>
      <c r="IQ243" s="2"/>
      <c r="IR243" s="2"/>
      <c r="IS243" s="2"/>
      <c r="IT243" s="2"/>
      <c r="IU243" s="2"/>
      <c r="IV243" s="2"/>
      <c r="IW243" s="2"/>
      <c r="IX243" s="2"/>
      <c r="IY243" s="2"/>
      <c r="IZ243" s="2"/>
      <c r="JA243" s="2"/>
      <c r="JB243" s="2"/>
      <c r="JC243" s="2"/>
      <c r="JD243" s="2"/>
      <c r="JE243" s="2"/>
      <c r="JF243" s="2"/>
      <c r="JG243" s="2"/>
      <c r="JH243" s="2"/>
      <c r="JI243" s="2"/>
      <c r="JJ243" s="2"/>
      <c r="JK243" s="2"/>
      <c r="JL243" s="2"/>
      <c r="JM243" s="2"/>
      <c r="JN243" s="2"/>
      <c r="JO243" s="2"/>
      <c r="JP243" s="2"/>
      <c r="JQ243" s="2"/>
      <c r="JR243" s="2"/>
      <c r="JS243" s="2"/>
      <c r="JT243" s="2"/>
      <c r="JU243" s="2"/>
      <c r="JV243" s="2"/>
      <c r="JW243" s="2"/>
      <c r="JX243" s="2"/>
      <c r="JY243" s="2"/>
      <c r="JZ243" s="2"/>
      <c r="KA243" s="2"/>
      <c r="KB243" s="2"/>
      <c r="KC243" s="2"/>
      <c r="KD243" s="2"/>
      <c r="KE243" s="2"/>
      <c r="KF243" s="2"/>
      <c r="KG243" s="2"/>
      <c r="KH243" s="2"/>
      <c r="KI243" s="2"/>
      <c r="KJ243" s="2"/>
      <c r="KK243" s="2"/>
      <c r="KL243" s="2"/>
      <c r="KM243" s="2"/>
      <c r="KN243" s="2"/>
      <c r="KO243" s="2"/>
      <c r="KP243" s="2"/>
      <c r="KQ243" s="2"/>
      <c r="KR243" s="2"/>
      <c r="KS243" s="2"/>
      <c r="KT243" s="2"/>
      <c r="KU243" s="2"/>
      <c r="KV243" s="2"/>
      <c r="KW243" s="2"/>
      <c r="KX243" s="2"/>
      <c r="KY243" s="2"/>
      <c r="KZ243" s="2"/>
      <c r="LA243" s="2"/>
      <c r="LB243" s="2"/>
      <c r="LC243" s="2"/>
      <c r="LD243" s="2"/>
      <c r="LE243" s="2"/>
      <c r="LF243" s="2"/>
      <c r="LG243" s="2"/>
      <c r="LH243" s="2"/>
      <c r="LI243" s="2"/>
      <c r="LJ243" s="2"/>
      <c r="LK243" s="2"/>
      <c r="LL243" s="2"/>
      <c r="LM243" s="2"/>
      <c r="LN243" s="2"/>
      <c r="LO243" s="2"/>
      <c r="LP243" s="2"/>
      <c r="LQ243" s="2"/>
      <c r="LR243" s="2"/>
      <c r="LS243" s="2"/>
      <c r="LT243" s="2"/>
      <c r="LU243" s="2"/>
      <c r="LV243" s="2"/>
      <c r="LW243" s="2"/>
      <c r="LX243" s="2"/>
      <c r="LY243" s="2"/>
      <c r="LZ243" s="2"/>
      <c r="MA243" s="2"/>
      <c r="MB243" s="2"/>
      <c r="MC243" s="2"/>
      <c r="MD243" s="2"/>
      <c r="ME243" s="2"/>
      <c r="MF243" s="2"/>
      <c r="MG243" s="2"/>
      <c r="MH243" s="2"/>
      <c r="MI243" s="2"/>
      <c r="MJ243" s="2"/>
      <c r="MK243" s="2"/>
      <c r="ML243" s="2"/>
      <c r="MM243" s="2"/>
      <c r="MN243" s="2"/>
      <c r="MO243" s="2"/>
      <c r="MP243" s="2"/>
      <c r="MQ243" s="2"/>
      <c r="MR243" s="2"/>
      <c r="MS243" s="2"/>
      <c r="MT243" s="2"/>
      <c r="MU243" s="2"/>
      <c r="MV243" s="2"/>
      <c r="MW243" s="2"/>
      <c r="MX243" s="2"/>
      <c r="MY243" s="2"/>
      <c r="MZ243" s="2"/>
      <c r="NA243" s="2"/>
      <c r="NB243" s="2"/>
      <c r="NC243" s="2"/>
      <c r="ND243" s="2"/>
      <c r="NE243" s="2"/>
      <c r="NF243" s="2"/>
      <c r="NG243" s="2"/>
      <c r="NH243" s="2"/>
      <c r="NI243" s="2"/>
      <c r="NJ243" s="2"/>
      <c r="NK243" s="2"/>
      <c r="NL243" s="2"/>
      <c r="NM243" s="2"/>
      <c r="NN243" s="2"/>
      <c r="NO243" s="2"/>
      <c r="NP243" s="2"/>
      <c r="NQ243" s="2"/>
      <c r="NR243" s="2"/>
      <c r="NS243" s="2"/>
      <c r="NT243" s="2"/>
      <c r="NU243" s="2"/>
      <c r="NV243" s="2"/>
      <c r="NW243" s="2"/>
      <c r="NX243" s="2"/>
      <c r="NY243" s="2"/>
      <c r="NZ243" s="2"/>
      <c r="OA243" s="2"/>
      <c r="OB243" s="2"/>
      <c r="OC243" s="2"/>
      <c r="OD243" s="2"/>
      <c r="OE243" s="2"/>
      <c r="OF243" s="2"/>
      <c r="OG243" s="2"/>
      <c r="OH243" s="2"/>
      <c r="OI243" s="2"/>
      <c r="OJ243" s="2"/>
      <c r="OK243" s="2"/>
      <c r="OL243" s="2"/>
      <c r="OM243" s="2"/>
      <c r="ON243" s="2"/>
      <c r="OO243" s="2"/>
      <c r="OP243" s="2"/>
      <c r="OQ243" s="2"/>
      <c r="OR243" s="2"/>
      <c r="OS243" s="2"/>
      <c r="OT243" s="2"/>
      <c r="OU243" s="2"/>
      <c r="OV243" s="2"/>
      <c r="OW243" s="2"/>
      <c r="OX243" s="2"/>
      <c r="OY243" s="2"/>
      <c r="OZ243" s="2"/>
      <c r="PA243" s="2"/>
      <c r="PB243" s="2"/>
      <c r="PC243" s="2"/>
      <c r="PD243" s="2"/>
      <c r="PE243" s="2"/>
      <c r="PF243" s="2"/>
      <c r="PG243" s="2"/>
      <c r="PH243" s="2"/>
      <c r="PI243" s="2"/>
      <c r="PJ243" s="2"/>
      <c r="PK243" s="2"/>
      <c r="PL243" s="2"/>
      <c r="PM243" s="2"/>
      <c r="PN243" s="2"/>
      <c r="PO243" s="2"/>
      <c r="PP243" s="2"/>
      <c r="PQ243" s="2"/>
      <c r="PR243" s="2"/>
      <c r="PS243" s="2"/>
      <c r="PT243" s="2"/>
      <c r="PU243" s="2"/>
      <c r="PV243" s="2"/>
      <c r="PW243" s="2"/>
      <c r="PX243" s="2"/>
      <c r="PY243" s="2"/>
      <c r="PZ243" s="2"/>
      <c r="QA243" s="2"/>
      <c r="QB243" s="2"/>
      <c r="QC243" s="2"/>
      <c r="QD243" s="2"/>
      <c r="QE243" s="2"/>
      <c r="QF243" s="2"/>
      <c r="QG243" s="2"/>
      <c r="QH243" s="2"/>
      <c r="QI243" s="2"/>
      <c r="QJ243" s="2"/>
      <c r="QK243" s="2"/>
      <c r="QL243" s="2"/>
      <c r="QM243" s="2"/>
      <c r="QN243" s="2"/>
      <c r="QO243" s="2"/>
      <c r="QP243" s="2"/>
      <c r="QQ243" s="2"/>
      <c r="QR243" s="2"/>
      <c r="QS243" s="2"/>
      <c r="QT243" s="2"/>
      <c r="QU243" s="2"/>
      <c r="QV243" s="2"/>
      <c r="QW243" s="2"/>
      <c r="QX243" s="2"/>
      <c r="QY243" s="2"/>
      <c r="QZ243" s="2"/>
      <c r="RA243" s="2"/>
      <c r="RB243" s="2"/>
      <c r="RC243" s="2"/>
      <c r="RD243" s="2"/>
      <c r="RE243" s="2"/>
      <c r="RF243" s="2"/>
      <c r="RG243" s="2"/>
      <c r="RH243" s="2"/>
      <c r="RI243" s="2"/>
      <c r="RJ243" s="2"/>
      <c r="RK243" s="2"/>
      <c r="RL243" s="2"/>
      <c r="RM243" s="2"/>
      <c r="RN243" s="2"/>
      <c r="RO243" s="2"/>
      <c r="RP243" s="2"/>
      <c r="RQ243" s="2"/>
      <c r="RR243" s="2"/>
      <c r="RS243" s="2"/>
      <c r="RT243" s="2"/>
      <c r="RU243" s="2"/>
      <c r="RV243" s="2"/>
      <c r="RW243" s="2"/>
      <c r="RX243" s="2"/>
      <c r="RY243" s="2"/>
      <c r="RZ243" s="2"/>
      <c r="SA243" s="2"/>
      <c r="SB243" s="2"/>
      <c r="SC243" s="2"/>
      <c r="SD243" s="2"/>
      <c r="SE243" s="2"/>
      <c r="SF243" s="2"/>
      <c r="SG243" s="2"/>
      <c r="SH243" s="2"/>
      <c r="SI243" s="2"/>
      <c r="SJ243" s="2"/>
      <c r="SK243" s="2"/>
      <c r="SL243" s="2"/>
      <c r="SM243" s="2"/>
      <c r="SN243" s="2"/>
      <c r="SO243" s="2"/>
      <c r="SP243" s="2"/>
      <c r="SQ243" s="2"/>
      <c r="SR243" s="2"/>
      <c r="SS243" s="2"/>
      <c r="ST243" s="2"/>
      <c r="SU243" s="2"/>
      <c r="SV243" s="2"/>
      <c r="SW243" s="2"/>
      <c r="SX243" s="2"/>
      <c r="SY243" s="2"/>
      <c r="SZ243" s="2"/>
      <c r="TA243" s="2"/>
      <c r="TB243" s="2"/>
      <c r="TC243" s="2"/>
      <c r="TD243" s="2"/>
      <c r="TE243" s="2"/>
      <c r="TF243" s="2"/>
      <c r="TG243" s="2"/>
      <c r="TH243" s="2"/>
      <c r="TI243" s="2"/>
      <c r="TJ243" s="2"/>
      <c r="TK243" s="2"/>
      <c r="TL243" s="2"/>
      <c r="TM243" s="2"/>
      <c r="TN243" s="2"/>
      <c r="TO243" s="2"/>
      <c r="TP243" s="2"/>
      <c r="TQ243" s="2"/>
      <c r="TR243" s="2"/>
      <c r="TS243" s="2"/>
      <c r="TT243" s="2"/>
      <c r="TU243" s="2"/>
      <c r="TV243" s="2"/>
      <c r="TW243" s="2"/>
      <c r="TX243" s="2"/>
      <c r="TY243" s="2"/>
      <c r="TZ243" s="2"/>
      <c r="UA243" s="2"/>
      <c r="UB243" s="2"/>
      <c r="UC243" s="2"/>
      <c r="UD243" s="2"/>
      <c r="UE243" s="2"/>
      <c r="UF243" s="2"/>
      <c r="UG243" s="2"/>
      <c r="UH243" s="2"/>
      <c r="UI243" s="2"/>
      <c r="UJ243" s="2"/>
      <c r="UK243" s="2"/>
      <c r="UL243" s="2"/>
      <c r="UM243" s="2"/>
      <c r="UN243" s="2"/>
      <c r="UO243" s="2"/>
      <c r="UP243" s="2"/>
      <c r="UQ243" s="2"/>
      <c r="UR243" s="2"/>
      <c r="US243" s="2"/>
      <c r="UT243" s="2"/>
      <c r="UU243" s="2"/>
      <c r="UV243" s="2"/>
      <c r="UW243" s="2"/>
      <c r="UX243" s="2"/>
      <c r="UY243" s="2"/>
      <c r="UZ243" s="2"/>
      <c r="VA243" s="2"/>
      <c r="VB243" s="2"/>
      <c r="VC243" s="2"/>
      <c r="VD243" s="2"/>
      <c r="VE243" s="2"/>
      <c r="VF243" s="2"/>
      <c r="VG243" s="2"/>
      <c r="VH243" s="2"/>
      <c r="VI243" s="2"/>
      <c r="VJ243" s="2"/>
      <c r="VK243" s="2"/>
      <c r="VL243" s="2"/>
      <c r="VM243" s="2"/>
      <c r="VN243" s="2"/>
      <c r="VO243" s="2"/>
      <c r="VP243" s="2"/>
      <c r="VQ243" s="2"/>
      <c r="VR243" s="2"/>
      <c r="VS243" s="2"/>
      <c r="VT243" s="2"/>
      <c r="VU243" s="2"/>
      <c r="VV243" s="2"/>
      <c r="VW243" s="2"/>
      <c r="VX243" s="2"/>
      <c r="VY243" s="2"/>
      <c r="VZ243" s="2"/>
      <c r="WA243" s="2"/>
      <c r="WB243" s="2"/>
      <c r="WC243" s="2"/>
      <c r="WD243" s="2"/>
      <c r="WE243" s="2"/>
      <c r="WF243" s="2"/>
      <c r="WG243" s="2"/>
      <c r="WH243" s="2"/>
      <c r="WI243" s="2"/>
      <c r="WJ243" s="2"/>
      <c r="WK243" s="2"/>
      <c r="WL243" s="2"/>
      <c r="WM243" s="2"/>
      <c r="WN243" s="2"/>
      <c r="WO243" s="2"/>
      <c r="WP243" s="2"/>
      <c r="WQ243" s="2"/>
      <c r="WR243" s="2"/>
      <c r="WS243" s="2"/>
      <c r="WT243" s="2"/>
      <c r="WU243" s="2"/>
      <c r="WV243" s="2"/>
      <c r="WW243" s="2"/>
      <c r="WX243" s="2"/>
      <c r="WY243" s="2"/>
      <c r="WZ243" s="2"/>
      <c r="XA243" s="2"/>
      <c r="XB243" s="2"/>
      <c r="XC243" s="2"/>
      <c r="XD243" s="2"/>
      <c r="XE243" s="2"/>
      <c r="XF243" s="2"/>
      <c r="XG243" s="2"/>
      <c r="XH243" s="2"/>
      <c r="XI243" s="2"/>
      <c r="XJ243" s="2"/>
      <c r="XK243" s="2"/>
      <c r="XL243" s="2"/>
      <c r="XM243" s="2"/>
      <c r="XN243" s="2"/>
      <c r="XO243" s="2"/>
      <c r="XP243" s="2"/>
      <c r="XQ243" s="2"/>
      <c r="XR243" s="2"/>
      <c r="XS243" s="2"/>
      <c r="XT243" s="2"/>
      <c r="XU243" s="2"/>
      <c r="XV243" s="2"/>
      <c r="XW243" s="2"/>
      <c r="XX243" s="2"/>
      <c r="XY243" s="2"/>
      <c r="XZ243" s="2"/>
      <c r="YA243" s="2"/>
      <c r="YB243" s="2"/>
      <c r="YC243" s="2"/>
      <c r="YD243" s="2"/>
      <c r="YE243" s="2"/>
      <c r="YF243" s="2"/>
      <c r="YG243" s="2"/>
      <c r="YH243" s="2"/>
      <c r="YI243" s="2"/>
      <c r="YJ243" s="2"/>
      <c r="YK243" s="2"/>
      <c r="YL243" s="2"/>
      <c r="YM243" s="2"/>
      <c r="YN243" s="2"/>
      <c r="YO243" s="2"/>
      <c r="YP243" s="2"/>
      <c r="YQ243" s="2"/>
      <c r="YR243" s="2"/>
      <c r="YS243" s="2"/>
      <c r="YT243" s="2"/>
      <c r="YU243" s="2"/>
      <c r="YV243" s="2"/>
      <c r="YW243" s="2"/>
      <c r="YX243" s="2"/>
      <c r="YY243" s="2"/>
      <c r="YZ243" s="2"/>
      <c r="ZA243" s="2"/>
      <c r="ZB243" s="2"/>
      <c r="ZC243" s="2"/>
      <c r="ZD243" s="2"/>
      <c r="ZE243" s="2"/>
      <c r="ZF243" s="2"/>
      <c r="ZG243" s="2"/>
      <c r="ZH243" s="2"/>
      <c r="ZI243" s="2"/>
      <c r="ZJ243" s="2"/>
      <c r="ZK243" s="2"/>
      <c r="ZL243" s="2"/>
      <c r="ZM243" s="2"/>
      <c r="ZN243" s="2"/>
      <c r="ZO243" s="2"/>
      <c r="ZP243" s="2"/>
      <c r="ZQ243" s="2"/>
      <c r="ZR243" s="2"/>
      <c r="ZS243" s="2"/>
      <c r="ZT243" s="2"/>
      <c r="ZU243" s="2"/>
      <c r="ZV243" s="2"/>
      <c r="ZW243" s="2"/>
      <c r="ZX243" s="2"/>
      <c r="ZY243" s="2"/>
      <c r="ZZ243" s="2"/>
      <c r="AAA243" s="2"/>
      <c r="AAB243" s="2"/>
      <c r="AAC243" s="2"/>
      <c r="AAD243" s="2"/>
      <c r="AAE243" s="2"/>
      <c r="AAF243" s="2"/>
      <c r="AAG243" s="2"/>
      <c r="AAH243" s="2"/>
      <c r="AAI243" s="2"/>
      <c r="AAJ243" s="2"/>
      <c r="AAK243" s="2"/>
      <c r="AAL243" s="2"/>
      <c r="AAM243" s="2"/>
      <c r="AAN243" s="2"/>
      <c r="AAO243" s="2"/>
      <c r="AAP243" s="2"/>
      <c r="AAQ243" s="2"/>
      <c r="AAR243" s="2"/>
      <c r="AAS243" s="2"/>
      <c r="AAT243" s="2"/>
      <c r="AAU243" s="2"/>
      <c r="AAV243" s="2"/>
      <c r="AAW243" s="2"/>
      <c r="AAX243" s="2"/>
      <c r="AAY243" s="2"/>
      <c r="AAZ243" s="2"/>
      <c r="ABA243" s="2"/>
      <c r="ABB243" s="2"/>
      <c r="ABC243" s="2"/>
      <c r="ABD243" s="2"/>
      <c r="ABE243" s="2"/>
      <c r="ABF243" s="2"/>
      <c r="ABG243" s="2"/>
      <c r="ABH243" s="2"/>
      <c r="ABI243" s="2"/>
      <c r="ABJ243" s="2"/>
      <c r="ABK243" s="2"/>
      <c r="ABL243" s="2"/>
      <c r="ABM243" s="2"/>
      <c r="ABN243" s="2"/>
      <c r="ABO243" s="2"/>
      <c r="ABP243" s="2"/>
      <c r="ABQ243" s="2"/>
      <c r="ABR243" s="2"/>
      <c r="ABS243" s="2"/>
      <c r="ABT243" s="2"/>
      <c r="ABU243" s="2"/>
      <c r="ABV243" s="2"/>
      <c r="ABW243" s="2"/>
      <c r="ABX243" s="2"/>
      <c r="ABY243" s="2"/>
      <c r="ABZ243" s="2"/>
      <c r="ACA243" s="2"/>
      <c r="ACB243" s="2"/>
      <c r="ACC243" s="2"/>
      <c r="ACD243" s="2"/>
      <c r="ACE243" s="2"/>
      <c r="ACF243" s="2"/>
      <c r="ACG243" s="2"/>
      <c r="ACH243" s="2"/>
      <c r="ACI243" s="2"/>
      <c r="ACJ243" s="2"/>
      <c r="ACK243" s="2"/>
      <c r="ACL243" s="2"/>
      <c r="ACM243" s="2"/>
      <c r="ACN243" s="2"/>
      <c r="ACO243" s="2"/>
      <c r="ACP243" s="2"/>
      <c r="ACQ243" s="2"/>
      <c r="ACR243" s="2"/>
      <c r="ACS243" s="2"/>
      <c r="ACT243" s="2"/>
      <c r="ACU243" s="2"/>
      <c r="ACV243" s="2"/>
      <c r="ACW243" s="2"/>
      <c r="ACX243" s="2"/>
      <c r="ACY243" s="2"/>
      <c r="ACZ243" s="2"/>
      <c r="ADA243" s="2"/>
      <c r="ADB243" s="2"/>
      <c r="ADC243" s="2"/>
      <c r="ADD243" s="2"/>
      <c r="ADE243" s="2"/>
      <c r="ADF243" s="2"/>
      <c r="ADG243" s="2"/>
      <c r="ADH243" s="2"/>
      <c r="ADI243" s="2"/>
      <c r="ADJ243" s="2"/>
      <c r="ADK243" s="2"/>
      <c r="ADL243" s="2"/>
      <c r="ADM243" s="2"/>
      <c r="ADN243" s="2"/>
      <c r="ADO243" s="2"/>
      <c r="ADP243" s="2"/>
      <c r="ADQ243" s="2"/>
      <c r="ADR243" s="2"/>
      <c r="ADS243" s="2"/>
      <c r="ADT243" s="2"/>
      <c r="ADU243" s="2"/>
      <c r="ADV243" s="2"/>
      <c r="ADW243" s="2"/>
      <c r="ADX243" s="2"/>
      <c r="ADY243" s="2"/>
      <c r="ADZ243" s="2"/>
      <c r="AEA243" s="2"/>
      <c r="AEB243" s="2"/>
      <c r="AEC243" s="2"/>
      <c r="AED243" s="2"/>
      <c r="AEE243" s="2"/>
      <c r="AEF243" s="2"/>
      <c r="AEG243" s="2"/>
      <c r="AEH243" s="2"/>
      <c r="AEI243" s="2"/>
      <c r="AEJ243" s="2"/>
      <c r="AEK243" s="2"/>
      <c r="AEL243" s="2"/>
      <c r="AEM243" s="2"/>
      <c r="AEN243" s="2"/>
      <c r="AEO243" s="2"/>
      <c r="AEP243" s="2"/>
      <c r="AEQ243" s="2"/>
      <c r="AER243" s="2"/>
      <c r="AES243" s="2"/>
      <c r="AET243" s="2"/>
      <c r="AEU243" s="2"/>
      <c r="AEV243" s="2"/>
      <c r="AEW243" s="2"/>
      <c r="AEX243" s="2"/>
      <c r="AEY243" s="2"/>
      <c r="AEZ243" s="2"/>
      <c r="AFA243" s="2"/>
      <c r="AFB243" s="2"/>
      <c r="AFC243" s="2"/>
      <c r="AFD243" s="2"/>
      <c r="AFE243" s="2"/>
      <c r="AFF243" s="2"/>
      <c r="AFG243" s="2"/>
      <c r="AFH243" s="2"/>
      <c r="AFI243" s="2"/>
      <c r="AFJ243" s="2"/>
      <c r="AFK243" s="2"/>
      <c r="AFL243" s="2"/>
      <c r="AFM243" s="2"/>
      <c r="AFN243" s="2"/>
      <c r="AFO243" s="2"/>
      <c r="AFP243" s="2"/>
      <c r="AFQ243" s="2"/>
      <c r="AFR243" s="2"/>
      <c r="AFS243" s="2"/>
      <c r="AFT243" s="2"/>
      <c r="AFU243" s="2"/>
      <c r="AFV243" s="2"/>
      <c r="AFW243" s="2"/>
      <c r="AFX243" s="2"/>
      <c r="AFY243" s="2"/>
      <c r="AFZ243" s="2"/>
      <c r="AGA243" s="2"/>
      <c r="AGB243" s="2"/>
      <c r="AGC243" s="2"/>
      <c r="AGD243" s="2"/>
      <c r="AGE243" s="2"/>
      <c r="AGF243" s="2"/>
      <c r="AGG243" s="2"/>
      <c r="AGH243" s="2"/>
      <c r="AGI243" s="2"/>
      <c r="AGJ243" s="2"/>
      <c r="AGK243" s="2"/>
      <c r="AGL243" s="2"/>
      <c r="AGM243" s="2"/>
      <c r="AGN243" s="2"/>
      <c r="AGO243" s="2"/>
      <c r="AGP243" s="2"/>
      <c r="AGQ243" s="2"/>
      <c r="AGR243" s="2"/>
      <c r="AGS243" s="2"/>
      <c r="AGT243" s="2"/>
      <c r="AGU243" s="2"/>
      <c r="AGV243" s="2"/>
      <c r="AGW243" s="2"/>
      <c r="AGX243" s="2"/>
      <c r="AGY243" s="2"/>
      <c r="AGZ243" s="2"/>
      <c r="AHA243" s="2"/>
      <c r="AHB243" s="2"/>
      <c r="AHC243" s="2"/>
      <c r="AHD243" s="2"/>
      <c r="AHE243" s="2"/>
      <c r="AHF243" s="2"/>
      <c r="AHG243" s="2"/>
      <c r="AHH243" s="2"/>
      <c r="AHI243" s="2"/>
      <c r="AHJ243" s="2"/>
      <c r="AHK243" s="2"/>
      <c r="AHL243" s="2"/>
      <c r="AHM243" s="2"/>
      <c r="AHN243" s="2"/>
      <c r="AHO243" s="2"/>
      <c r="AHP243" s="2"/>
      <c r="AHQ243" s="2"/>
      <c r="AHR243" s="2"/>
      <c r="AHS243" s="2"/>
      <c r="AHT243" s="2"/>
      <c r="AHU243" s="2"/>
      <c r="AHV243" s="2"/>
      <c r="AHW243" s="2"/>
      <c r="AHX243" s="2"/>
      <c r="AHY243" s="2"/>
      <c r="AHZ243" s="2"/>
      <c r="AIA243" s="2"/>
      <c r="AIB243" s="2"/>
      <c r="AIC243" s="2"/>
      <c r="AID243" s="2"/>
      <c r="AIE243" s="2"/>
      <c r="AIF243" s="2"/>
      <c r="AIG243" s="2"/>
      <c r="AIH243" s="2"/>
      <c r="AII243" s="2"/>
      <c r="AIJ243" s="2"/>
      <c r="AIK243" s="2"/>
      <c r="AIL243" s="2"/>
      <c r="AIM243" s="2"/>
      <c r="AIN243" s="2"/>
      <c r="AIO243" s="2"/>
      <c r="AIP243" s="2"/>
      <c r="AIQ243" s="2"/>
      <c r="AIR243" s="2"/>
      <c r="AIS243" s="2"/>
      <c r="AIT243" s="2"/>
      <c r="AIU243" s="2"/>
      <c r="AIV243" s="2"/>
      <c r="AIW243" s="2"/>
      <c r="AIX243" s="2"/>
      <c r="AIY243" s="2"/>
      <c r="AIZ243" s="2"/>
      <c r="AJA243" s="2"/>
      <c r="AJB243" s="2"/>
      <c r="AJC243" s="2"/>
      <c r="AJD243" s="2"/>
      <c r="AJE243" s="2"/>
      <c r="AJF243" s="2"/>
      <c r="AJG243" s="2"/>
      <c r="AJH243" s="2"/>
      <c r="AJI243" s="2"/>
      <c r="AJJ243" s="2"/>
      <c r="AJK243" s="2"/>
      <c r="AJL243" s="2"/>
      <c r="AJM243" s="2"/>
      <c r="AJN243" s="2"/>
      <c r="AJO243" s="2"/>
      <c r="AJP243" s="2"/>
      <c r="AJQ243" s="2"/>
    </row>
    <row r="244" spans="1:953" s="1" customFormat="1">
      <c r="A244" s="2"/>
      <c r="B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  <c r="HQ244" s="2"/>
      <c r="HR244" s="2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  <c r="II244" s="2"/>
      <c r="IJ244" s="2"/>
      <c r="IK244" s="2"/>
      <c r="IL244" s="2"/>
      <c r="IM244" s="2"/>
      <c r="IN244" s="2"/>
      <c r="IO244" s="2"/>
      <c r="IP244" s="2"/>
      <c r="IQ244" s="2"/>
      <c r="IR244" s="2"/>
      <c r="IS244" s="2"/>
      <c r="IT244" s="2"/>
      <c r="IU244" s="2"/>
      <c r="IV244" s="2"/>
      <c r="IW244" s="2"/>
      <c r="IX244" s="2"/>
      <c r="IY244" s="2"/>
      <c r="IZ244" s="2"/>
      <c r="JA244" s="2"/>
      <c r="JB244" s="2"/>
      <c r="JC244" s="2"/>
      <c r="JD244" s="2"/>
      <c r="JE244" s="2"/>
      <c r="JF244" s="2"/>
      <c r="JG244" s="2"/>
      <c r="JH244" s="2"/>
      <c r="JI244" s="2"/>
      <c r="JJ244" s="2"/>
      <c r="JK244" s="2"/>
      <c r="JL244" s="2"/>
      <c r="JM244" s="2"/>
      <c r="JN244" s="2"/>
      <c r="JO244" s="2"/>
      <c r="JP244" s="2"/>
      <c r="JQ244" s="2"/>
      <c r="JR244" s="2"/>
      <c r="JS244" s="2"/>
      <c r="JT244" s="2"/>
      <c r="JU244" s="2"/>
      <c r="JV244" s="2"/>
      <c r="JW244" s="2"/>
      <c r="JX244" s="2"/>
      <c r="JY244" s="2"/>
      <c r="JZ244" s="2"/>
      <c r="KA244" s="2"/>
      <c r="KB244" s="2"/>
      <c r="KC244" s="2"/>
      <c r="KD244" s="2"/>
      <c r="KE244" s="2"/>
      <c r="KF244" s="2"/>
      <c r="KG244" s="2"/>
      <c r="KH244" s="2"/>
      <c r="KI244" s="2"/>
      <c r="KJ244" s="2"/>
      <c r="KK244" s="2"/>
      <c r="KL244" s="2"/>
      <c r="KM244" s="2"/>
      <c r="KN244" s="2"/>
      <c r="KO244" s="2"/>
      <c r="KP244" s="2"/>
      <c r="KQ244" s="2"/>
      <c r="KR244" s="2"/>
      <c r="KS244" s="2"/>
      <c r="KT244" s="2"/>
      <c r="KU244" s="2"/>
      <c r="KV244" s="2"/>
      <c r="KW244" s="2"/>
      <c r="KX244" s="2"/>
      <c r="KY244" s="2"/>
      <c r="KZ244" s="2"/>
      <c r="LA244" s="2"/>
      <c r="LB244" s="2"/>
      <c r="LC244" s="2"/>
      <c r="LD244" s="2"/>
      <c r="LE244" s="2"/>
      <c r="LF244" s="2"/>
      <c r="LG244" s="2"/>
      <c r="LH244" s="2"/>
      <c r="LI244" s="2"/>
      <c r="LJ244" s="2"/>
      <c r="LK244" s="2"/>
      <c r="LL244" s="2"/>
      <c r="LM244" s="2"/>
      <c r="LN244" s="2"/>
      <c r="LO244" s="2"/>
      <c r="LP244" s="2"/>
      <c r="LQ244" s="2"/>
      <c r="LR244" s="2"/>
      <c r="LS244" s="2"/>
      <c r="LT244" s="2"/>
      <c r="LU244" s="2"/>
      <c r="LV244" s="2"/>
      <c r="LW244" s="2"/>
      <c r="LX244" s="2"/>
      <c r="LY244" s="2"/>
      <c r="LZ244" s="2"/>
      <c r="MA244" s="2"/>
      <c r="MB244" s="2"/>
      <c r="MC244" s="2"/>
      <c r="MD244" s="2"/>
      <c r="ME244" s="2"/>
      <c r="MF244" s="2"/>
      <c r="MG244" s="2"/>
      <c r="MH244" s="2"/>
      <c r="MI244" s="2"/>
      <c r="MJ244" s="2"/>
      <c r="MK244" s="2"/>
      <c r="ML244" s="2"/>
      <c r="MM244" s="2"/>
      <c r="MN244" s="2"/>
      <c r="MO244" s="2"/>
      <c r="MP244" s="2"/>
      <c r="MQ244" s="2"/>
      <c r="MR244" s="2"/>
      <c r="MS244" s="2"/>
      <c r="MT244" s="2"/>
      <c r="MU244" s="2"/>
      <c r="MV244" s="2"/>
      <c r="MW244" s="2"/>
      <c r="MX244" s="2"/>
      <c r="MY244" s="2"/>
      <c r="MZ244" s="2"/>
      <c r="NA244" s="2"/>
      <c r="NB244" s="2"/>
      <c r="NC244" s="2"/>
      <c r="ND244" s="2"/>
      <c r="NE244" s="2"/>
      <c r="NF244" s="2"/>
      <c r="NG244" s="2"/>
      <c r="NH244" s="2"/>
      <c r="NI244" s="2"/>
      <c r="NJ244" s="2"/>
      <c r="NK244" s="2"/>
      <c r="NL244" s="2"/>
      <c r="NM244" s="2"/>
      <c r="NN244" s="2"/>
      <c r="NO244" s="2"/>
      <c r="NP244" s="2"/>
      <c r="NQ244" s="2"/>
      <c r="NR244" s="2"/>
      <c r="NS244" s="2"/>
      <c r="NT244" s="2"/>
      <c r="NU244" s="2"/>
      <c r="NV244" s="2"/>
      <c r="NW244" s="2"/>
      <c r="NX244" s="2"/>
      <c r="NY244" s="2"/>
      <c r="NZ244" s="2"/>
      <c r="OA244" s="2"/>
      <c r="OB244" s="2"/>
      <c r="OC244" s="2"/>
      <c r="OD244" s="2"/>
      <c r="OE244" s="2"/>
      <c r="OF244" s="2"/>
      <c r="OG244" s="2"/>
      <c r="OH244" s="2"/>
      <c r="OI244" s="2"/>
      <c r="OJ244" s="2"/>
      <c r="OK244" s="2"/>
      <c r="OL244" s="2"/>
      <c r="OM244" s="2"/>
      <c r="ON244" s="2"/>
      <c r="OO244" s="2"/>
      <c r="OP244" s="2"/>
      <c r="OQ244" s="2"/>
      <c r="OR244" s="2"/>
      <c r="OS244" s="2"/>
      <c r="OT244" s="2"/>
      <c r="OU244" s="2"/>
      <c r="OV244" s="2"/>
      <c r="OW244" s="2"/>
      <c r="OX244" s="2"/>
      <c r="OY244" s="2"/>
      <c r="OZ244" s="2"/>
      <c r="PA244" s="2"/>
      <c r="PB244" s="2"/>
      <c r="PC244" s="2"/>
      <c r="PD244" s="2"/>
      <c r="PE244" s="2"/>
      <c r="PF244" s="2"/>
      <c r="PG244" s="2"/>
      <c r="PH244" s="2"/>
      <c r="PI244" s="2"/>
      <c r="PJ244" s="2"/>
      <c r="PK244" s="2"/>
      <c r="PL244" s="2"/>
      <c r="PM244" s="2"/>
      <c r="PN244" s="2"/>
      <c r="PO244" s="2"/>
      <c r="PP244" s="2"/>
      <c r="PQ244" s="2"/>
      <c r="PR244" s="2"/>
      <c r="PS244" s="2"/>
      <c r="PT244" s="2"/>
      <c r="PU244" s="2"/>
      <c r="PV244" s="2"/>
      <c r="PW244" s="2"/>
      <c r="PX244" s="2"/>
      <c r="PY244" s="2"/>
      <c r="PZ244" s="2"/>
      <c r="QA244" s="2"/>
      <c r="QB244" s="2"/>
      <c r="QC244" s="2"/>
      <c r="QD244" s="2"/>
      <c r="QE244" s="2"/>
      <c r="QF244" s="2"/>
      <c r="QG244" s="2"/>
      <c r="QH244" s="2"/>
      <c r="QI244" s="2"/>
      <c r="QJ244" s="2"/>
      <c r="QK244" s="2"/>
      <c r="QL244" s="2"/>
      <c r="QM244" s="2"/>
      <c r="QN244" s="2"/>
      <c r="QO244" s="2"/>
      <c r="QP244" s="2"/>
      <c r="QQ244" s="2"/>
      <c r="QR244" s="2"/>
      <c r="QS244" s="2"/>
      <c r="QT244" s="2"/>
      <c r="QU244" s="2"/>
      <c r="QV244" s="2"/>
      <c r="QW244" s="2"/>
      <c r="QX244" s="2"/>
      <c r="QY244" s="2"/>
      <c r="QZ244" s="2"/>
      <c r="RA244" s="2"/>
      <c r="RB244" s="2"/>
      <c r="RC244" s="2"/>
      <c r="RD244" s="2"/>
      <c r="RE244" s="2"/>
      <c r="RF244" s="2"/>
      <c r="RG244" s="2"/>
      <c r="RH244" s="2"/>
      <c r="RI244" s="2"/>
      <c r="RJ244" s="2"/>
      <c r="RK244" s="2"/>
      <c r="RL244" s="2"/>
      <c r="RM244" s="2"/>
      <c r="RN244" s="2"/>
      <c r="RO244" s="2"/>
      <c r="RP244" s="2"/>
      <c r="RQ244" s="2"/>
      <c r="RR244" s="2"/>
      <c r="RS244" s="2"/>
      <c r="RT244" s="2"/>
      <c r="RU244" s="2"/>
      <c r="RV244" s="2"/>
      <c r="RW244" s="2"/>
      <c r="RX244" s="2"/>
      <c r="RY244" s="2"/>
      <c r="RZ244" s="2"/>
      <c r="SA244" s="2"/>
      <c r="SB244" s="2"/>
      <c r="SC244" s="2"/>
      <c r="SD244" s="2"/>
      <c r="SE244" s="2"/>
      <c r="SF244" s="2"/>
      <c r="SG244" s="2"/>
      <c r="SH244" s="2"/>
      <c r="SI244" s="2"/>
      <c r="SJ244" s="2"/>
      <c r="SK244" s="2"/>
      <c r="SL244" s="2"/>
      <c r="SM244" s="2"/>
      <c r="SN244" s="2"/>
      <c r="SO244" s="2"/>
      <c r="SP244" s="2"/>
      <c r="SQ244" s="2"/>
      <c r="SR244" s="2"/>
      <c r="SS244" s="2"/>
      <c r="ST244" s="2"/>
      <c r="SU244" s="2"/>
      <c r="SV244" s="2"/>
      <c r="SW244" s="2"/>
      <c r="SX244" s="2"/>
      <c r="SY244" s="2"/>
      <c r="SZ244" s="2"/>
      <c r="TA244" s="2"/>
      <c r="TB244" s="2"/>
      <c r="TC244" s="2"/>
      <c r="TD244" s="2"/>
      <c r="TE244" s="2"/>
      <c r="TF244" s="2"/>
      <c r="TG244" s="2"/>
      <c r="TH244" s="2"/>
      <c r="TI244" s="2"/>
      <c r="TJ244" s="2"/>
      <c r="TK244" s="2"/>
      <c r="TL244" s="2"/>
      <c r="TM244" s="2"/>
      <c r="TN244" s="2"/>
      <c r="TO244" s="2"/>
      <c r="TP244" s="2"/>
      <c r="TQ244" s="2"/>
      <c r="TR244" s="2"/>
      <c r="TS244" s="2"/>
      <c r="TT244" s="2"/>
      <c r="TU244" s="2"/>
      <c r="TV244" s="2"/>
      <c r="TW244" s="2"/>
      <c r="TX244" s="2"/>
      <c r="TY244" s="2"/>
      <c r="TZ244" s="2"/>
      <c r="UA244" s="2"/>
      <c r="UB244" s="2"/>
      <c r="UC244" s="2"/>
      <c r="UD244" s="2"/>
      <c r="UE244" s="2"/>
      <c r="UF244" s="2"/>
      <c r="UG244" s="2"/>
      <c r="UH244" s="2"/>
      <c r="UI244" s="2"/>
      <c r="UJ244" s="2"/>
      <c r="UK244" s="2"/>
      <c r="UL244" s="2"/>
      <c r="UM244" s="2"/>
      <c r="UN244" s="2"/>
      <c r="UO244" s="2"/>
      <c r="UP244" s="2"/>
      <c r="UQ244" s="2"/>
      <c r="UR244" s="2"/>
      <c r="US244" s="2"/>
      <c r="UT244" s="2"/>
      <c r="UU244" s="2"/>
      <c r="UV244" s="2"/>
      <c r="UW244" s="2"/>
      <c r="UX244" s="2"/>
      <c r="UY244" s="2"/>
      <c r="UZ244" s="2"/>
      <c r="VA244" s="2"/>
      <c r="VB244" s="2"/>
      <c r="VC244" s="2"/>
      <c r="VD244" s="2"/>
      <c r="VE244" s="2"/>
      <c r="VF244" s="2"/>
      <c r="VG244" s="2"/>
      <c r="VH244" s="2"/>
      <c r="VI244" s="2"/>
      <c r="VJ244" s="2"/>
      <c r="VK244" s="2"/>
      <c r="VL244" s="2"/>
      <c r="VM244" s="2"/>
      <c r="VN244" s="2"/>
      <c r="VO244" s="2"/>
      <c r="VP244" s="2"/>
      <c r="VQ244" s="2"/>
      <c r="VR244" s="2"/>
      <c r="VS244" s="2"/>
      <c r="VT244" s="2"/>
      <c r="VU244" s="2"/>
      <c r="VV244" s="2"/>
      <c r="VW244" s="2"/>
      <c r="VX244" s="2"/>
      <c r="VY244" s="2"/>
      <c r="VZ244" s="2"/>
      <c r="WA244" s="2"/>
      <c r="WB244" s="2"/>
      <c r="WC244" s="2"/>
      <c r="WD244" s="2"/>
      <c r="WE244" s="2"/>
      <c r="WF244" s="2"/>
      <c r="WG244" s="2"/>
      <c r="WH244" s="2"/>
      <c r="WI244" s="2"/>
      <c r="WJ244" s="2"/>
      <c r="WK244" s="2"/>
      <c r="WL244" s="2"/>
      <c r="WM244" s="2"/>
      <c r="WN244" s="2"/>
      <c r="WO244" s="2"/>
      <c r="WP244" s="2"/>
      <c r="WQ244" s="2"/>
      <c r="WR244" s="2"/>
      <c r="WS244" s="2"/>
      <c r="WT244" s="2"/>
      <c r="WU244" s="2"/>
      <c r="WV244" s="2"/>
      <c r="WW244" s="2"/>
      <c r="WX244" s="2"/>
      <c r="WY244" s="2"/>
      <c r="WZ244" s="2"/>
      <c r="XA244" s="2"/>
      <c r="XB244" s="2"/>
      <c r="XC244" s="2"/>
      <c r="XD244" s="2"/>
      <c r="XE244" s="2"/>
      <c r="XF244" s="2"/>
      <c r="XG244" s="2"/>
      <c r="XH244" s="2"/>
      <c r="XI244" s="2"/>
      <c r="XJ244" s="2"/>
      <c r="XK244" s="2"/>
      <c r="XL244" s="2"/>
      <c r="XM244" s="2"/>
      <c r="XN244" s="2"/>
      <c r="XO244" s="2"/>
      <c r="XP244" s="2"/>
      <c r="XQ244" s="2"/>
      <c r="XR244" s="2"/>
      <c r="XS244" s="2"/>
      <c r="XT244" s="2"/>
      <c r="XU244" s="2"/>
      <c r="XV244" s="2"/>
      <c r="XW244" s="2"/>
      <c r="XX244" s="2"/>
      <c r="XY244" s="2"/>
      <c r="XZ244" s="2"/>
      <c r="YA244" s="2"/>
      <c r="YB244" s="2"/>
      <c r="YC244" s="2"/>
      <c r="YD244" s="2"/>
      <c r="YE244" s="2"/>
      <c r="YF244" s="2"/>
      <c r="YG244" s="2"/>
      <c r="YH244" s="2"/>
      <c r="YI244" s="2"/>
      <c r="YJ244" s="2"/>
      <c r="YK244" s="2"/>
      <c r="YL244" s="2"/>
      <c r="YM244" s="2"/>
      <c r="YN244" s="2"/>
      <c r="YO244" s="2"/>
      <c r="YP244" s="2"/>
      <c r="YQ244" s="2"/>
      <c r="YR244" s="2"/>
      <c r="YS244" s="2"/>
      <c r="YT244" s="2"/>
      <c r="YU244" s="2"/>
      <c r="YV244" s="2"/>
      <c r="YW244" s="2"/>
      <c r="YX244" s="2"/>
      <c r="YY244" s="2"/>
      <c r="YZ244" s="2"/>
      <c r="ZA244" s="2"/>
      <c r="ZB244" s="2"/>
      <c r="ZC244" s="2"/>
      <c r="ZD244" s="2"/>
      <c r="ZE244" s="2"/>
      <c r="ZF244" s="2"/>
      <c r="ZG244" s="2"/>
      <c r="ZH244" s="2"/>
      <c r="ZI244" s="2"/>
      <c r="ZJ244" s="2"/>
      <c r="ZK244" s="2"/>
      <c r="ZL244" s="2"/>
      <c r="ZM244" s="2"/>
      <c r="ZN244" s="2"/>
      <c r="ZO244" s="2"/>
      <c r="ZP244" s="2"/>
      <c r="ZQ244" s="2"/>
      <c r="ZR244" s="2"/>
      <c r="ZS244" s="2"/>
      <c r="ZT244" s="2"/>
      <c r="ZU244" s="2"/>
      <c r="ZV244" s="2"/>
      <c r="ZW244" s="2"/>
      <c r="ZX244" s="2"/>
      <c r="ZY244" s="2"/>
      <c r="ZZ244" s="2"/>
      <c r="AAA244" s="2"/>
      <c r="AAB244" s="2"/>
      <c r="AAC244" s="2"/>
      <c r="AAD244" s="2"/>
      <c r="AAE244" s="2"/>
      <c r="AAF244" s="2"/>
      <c r="AAG244" s="2"/>
      <c r="AAH244" s="2"/>
      <c r="AAI244" s="2"/>
      <c r="AAJ244" s="2"/>
      <c r="AAK244" s="2"/>
      <c r="AAL244" s="2"/>
      <c r="AAM244" s="2"/>
      <c r="AAN244" s="2"/>
      <c r="AAO244" s="2"/>
      <c r="AAP244" s="2"/>
      <c r="AAQ244" s="2"/>
      <c r="AAR244" s="2"/>
      <c r="AAS244" s="2"/>
      <c r="AAT244" s="2"/>
      <c r="AAU244" s="2"/>
      <c r="AAV244" s="2"/>
      <c r="AAW244" s="2"/>
      <c r="AAX244" s="2"/>
      <c r="AAY244" s="2"/>
      <c r="AAZ244" s="2"/>
      <c r="ABA244" s="2"/>
      <c r="ABB244" s="2"/>
      <c r="ABC244" s="2"/>
      <c r="ABD244" s="2"/>
      <c r="ABE244" s="2"/>
      <c r="ABF244" s="2"/>
      <c r="ABG244" s="2"/>
      <c r="ABH244" s="2"/>
      <c r="ABI244" s="2"/>
      <c r="ABJ244" s="2"/>
      <c r="ABK244" s="2"/>
      <c r="ABL244" s="2"/>
      <c r="ABM244" s="2"/>
      <c r="ABN244" s="2"/>
      <c r="ABO244" s="2"/>
      <c r="ABP244" s="2"/>
      <c r="ABQ244" s="2"/>
      <c r="ABR244" s="2"/>
      <c r="ABS244" s="2"/>
      <c r="ABT244" s="2"/>
      <c r="ABU244" s="2"/>
      <c r="ABV244" s="2"/>
      <c r="ABW244" s="2"/>
      <c r="ABX244" s="2"/>
      <c r="ABY244" s="2"/>
      <c r="ABZ244" s="2"/>
      <c r="ACA244" s="2"/>
      <c r="ACB244" s="2"/>
      <c r="ACC244" s="2"/>
      <c r="ACD244" s="2"/>
      <c r="ACE244" s="2"/>
      <c r="ACF244" s="2"/>
      <c r="ACG244" s="2"/>
      <c r="ACH244" s="2"/>
      <c r="ACI244" s="2"/>
      <c r="ACJ244" s="2"/>
      <c r="ACK244" s="2"/>
      <c r="ACL244" s="2"/>
      <c r="ACM244" s="2"/>
      <c r="ACN244" s="2"/>
      <c r="ACO244" s="2"/>
      <c r="ACP244" s="2"/>
      <c r="ACQ244" s="2"/>
      <c r="ACR244" s="2"/>
      <c r="ACS244" s="2"/>
      <c r="ACT244" s="2"/>
      <c r="ACU244" s="2"/>
      <c r="ACV244" s="2"/>
      <c r="ACW244" s="2"/>
      <c r="ACX244" s="2"/>
      <c r="ACY244" s="2"/>
      <c r="ACZ244" s="2"/>
      <c r="ADA244" s="2"/>
      <c r="ADB244" s="2"/>
      <c r="ADC244" s="2"/>
      <c r="ADD244" s="2"/>
      <c r="ADE244" s="2"/>
      <c r="ADF244" s="2"/>
      <c r="ADG244" s="2"/>
      <c r="ADH244" s="2"/>
      <c r="ADI244" s="2"/>
      <c r="ADJ244" s="2"/>
      <c r="ADK244" s="2"/>
      <c r="ADL244" s="2"/>
      <c r="ADM244" s="2"/>
      <c r="ADN244" s="2"/>
      <c r="ADO244" s="2"/>
      <c r="ADP244" s="2"/>
      <c r="ADQ244" s="2"/>
      <c r="ADR244" s="2"/>
      <c r="ADS244" s="2"/>
      <c r="ADT244" s="2"/>
      <c r="ADU244" s="2"/>
      <c r="ADV244" s="2"/>
      <c r="ADW244" s="2"/>
      <c r="ADX244" s="2"/>
      <c r="ADY244" s="2"/>
      <c r="ADZ244" s="2"/>
      <c r="AEA244" s="2"/>
      <c r="AEB244" s="2"/>
      <c r="AEC244" s="2"/>
      <c r="AED244" s="2"/>
      <c r="AEE244" s="2"/>
      <c r="AEF244" s="2"/>
      <c r="AEG244" s="2"/>
      <c r="AEH244" s="2"/>
      <c r="AEI244" s="2"/>
      <c r="AEJ244" s="2"/>
      <c r="AEK244" s="2"/>
      <c r="AEL244" s="2"/>
      <c r="AEM244" s="2"/>
      <c r="AEN244" s="2"/>
      <c r="AEO244" s="2"/>
      <c r="AEP244" s="2"/>
      <c r="AEQ244" s="2"/>
      <c r="AER244" s="2"/>
      <c r="AES244" s="2"/>
      <c r="AET244" s="2"/>
      <c r="AEU244" s="2"/>
      <c r="AEV244" s="2"/>
      <c r="AEW244" s="2"/>
      <c r="AEX244" s="2"/>
      <c r="AEY244" s="2"/>
      <c r="AEZ244" s="2"/>
      <c r="AFA244" s="2"/>
      <c r="AFB244" s="2"/>
      <c r="AFC244" s="2"/>
      <c r="AFD244" s="2"/>
      <c r="AFE244" s="2"/>
      <c r="AFF244" s="2"/>
      <c r="AFG244" s="2"/>
      <c r="AFH244" s="2"/>
      <c r="AFI244" s="2"/>
      <c r="AFJ244" s="2"/>
      <c r="AFK244" s="2"/>
      <c r="AFL244" s="2"/>
      <c r="AFM244" s="2"/>
      <c r="AFN244" s="2"/>
      <c r="AFO244" s="2"/>
      <c r="AFP244" s="2"/>
      <c r="AFQ244" s="2"/>
      <c r="AFR244" s="2"/>
      <c r="AFS244" s="2"/>
      <c r="AFT244" s="2"/>
      <c r="AFU244" s="2"/>
      <c r="AFV244" s="2"/>
      <c r="AFW244" s="2"/>
      <c r="AFX244" s="2"/>
      <c r="AFY244" s="2"/>
      <c r="AFZ244" s="2"/>
      <c r="AGA244" s="2"/>
      <c r="AGB244" s="2"/>
      <c r="AGC244" s="2"/>
      <c r="AGD244" s="2"/>
      <c r="AGE244" s="2"/>
      <c r="AGF244" s="2"/>
      <c r="AGG244" s="2"/>
      <c r="AGH244" s="2"/>
      <c r="AGI244" s="2"/>
      <c r="AGJ244" s="2"/>
      <c r="AGK244" s="2"/>
      <c r="AGL244" s="2"/>
      <c r="AGM244" s="2"/>
      <c r="AGN244" s="2"/>
      <c r="AGO244" s="2"/>
      <c r="AGP244" s="2"/>
      <c r="AGQ244" s="2"/>
      <c r="AGR244" s="2"/>
      <c r="AGS244" s="2"/>
      <c r="AGT244" s="2"/>
      <c r="AGU244" s="2"/>
      <c r="AGV244" s="2"/>
      <c r="AGW244" s="2"/>
      <c r="AGX244" s="2"/>
      <c r="AGY244" s="2"/>
      <c r="AGZ244" s="2"/>
      <c r="AHA244" s="2"/>
      <c r="AHB244" s="2"/>
      <c r="AHC244" s="2"/>
      <c r="AHD244" s="2"/>
      <c r="AHE244" s="2"/>
      <c r="AHF244" s="2"/>
      <c r="AHG244" s="2"/>
      <c r="AHH244" s="2"/>
      <c r="AHI244" s="2"/>
      <c r="AHJ244" s="2"/>
      <c r="AHK244" s="2"/>
      <c r="AHL244" s="2"/>
      <c r="AHM244" s="2"/>
      <c r="AHN244" s="2"/>
      <c r="AHO244" s="2"/>
      <c r="AHP244" s="2"/>
      <c r="AHQ244" s="2"/>
      <c r="AHR244" s="2"/>
      <c r="AHS244" s="2"/>
      <c r="AHT244" s="2"/>
      <c r="AHU244" s="2"/>
      <c r="AHV244" s="2"/>
      <c r="AHW244" s="2"/>
      <c r="AHX244" s="2"/>
      <c r="AHY244" s="2"/>
      <c r="AHZ244" s="2"/>
      <c r="AIA244" s="2"/>
      <c r="AIB244" s="2"/>
      <c r="AIC244" s="2"/>
      <c r="AID244" s="2"/>
      <c r="AIE244" s="2"/>
      <c r="AIF244" s="2"/>
      <c r="AIG244" s="2"/>
      <c r="AIH244" s="2"/>
      <c r="AII244" s="2"/>
      <c r="AIJ244" s="2"/>
      <c r="AIK244" s="2"/>
      <c r="AIL244" s="2"/>
      <c r="AIM244" s="2"/>
      <c r="AIN244" s="2"/>
      <c r="AIO244" s="2"/>
      <c r="AIP244" s="2"/>
      <c r="AIQ244" s="2"/>
      <c r="AIR244" s="2"/>
      <c r="AIS244" s="2"/>
      <c r="AIT244" s="2"/>
      <c r="AIU244" s="2"/>
      <c r="AIV244" s="2"/>
      <c r="AIW244" s="2"/>
      <c r="AIX244" s="2"/>
      <c r="AIY244" s="2"/>
      <c r="AIZ244" s="2"/>
      <c r="AJA244" s="2"/>
      <c r="AJB244" s="2"/>
      <c r="AJC244" s="2"/>
      <c r="AJD244" s="2"/>
      <c r="AJE244" s="2"/>
      <c r="AJF244" s="2"/>
      <c r="AJG244" s="2"/>
      <c r="AJH244" s="2"/>
      <c r="AJI244" s="2"/>
      <c r="AJJ244" s="2"/>
      <c r="AJK244" s="2"/>
      <c r="AJL244" s="2"/>
      <c r="AJM244" s="2"/>
      <c r="AJN244" s="2"/>
      <c r="AJO244" s="2"/>
      <c r="AJP244" s="2"/>
      <c r="AJQ244" s="2"/>
    </row>
    <row r="245" spans="1:953" s="1" customFormat="1">
      <c r="A245" s="2"/>
      <c r="B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/>
      <c r="HP245" s="2"/>
      <c r="HQ245" s="2"/>
      <c r="HR245" s="2"/>
      <c r="HS245" s="2"/>
      <c r="HT245" s="2"/>
      <c r="HU245" s="2"/>
      <c r="HV245" s="2"/>
      <c r="HW245" s="2"/>
      <c r="HX245" s="2"/>
      <c r="HY245" s="2"/>
      <c r="HZ245" s="2"/>
      <c r="IA245" s="2"/>
      <c r="IB245" s="2"/>
      <c r="IC245" s="2"/>
      <c r="ID245" s="2"/>
      <c r="IE245" s="2"/>
      <c r="IF245" s="2"/>
      <c r="IG245" s="2"/>
      <c r="IH245" s="2"/>
      <c r="II245" s="2"/>
      <c r="IJ245" s="2"/>
      <c r="IK245" s="2"/>
      <c r="IL245" s="2"/>
      <c r="IM245" s="2"/>
      <c r="IN245" s="2"/>
      <c r="IO245" s="2"/>
      <c r="IP245" s="2"/>
      <c r="IQ245" s="2"/>
      <c r="IR245" s="2"/>
      <c r="IS245" s="2"/>
      <c r="IT245" s="2"/>
      <c r="IU245" s="2"/>
      <c r="IV245" s="2"/>
      <c r="IW245" s="2"/>
      <c r="IX245" s="2"/>
      <c r="IY245" s="2"/>
      <c r="IZ245" s="2"/>
      <c r="JA245" s="2"/>
      <c r="JB245" s="2"/>
      <c r="JC245" s="2"/>
      <c r="JD245" s="2"/>
      <c r="JE245" s="2"/>
      <c r="JF245" s="2"/>
      <c r="JG245" s="2"/>
      <c r="JH245" s="2"/>
      <c r="JI245" s="2"/>
      <c r="JJ245" s="2"/>
      <c r="JK245" s="2"/>
      <c r="JL245" s="2"/>
      <c r="JM245" s="2"/>
      <c r="JN245" s="2"/>
      <c r="JO245" s="2"/>
      <c r="JP245" s="2"/>
      <c r="JQ245" s="2"/>
      <c r="JR245" s="2"/>
      <c r="JS245" s="2"/>
      <c r="JT245" s="2"/>
      <c r="JU245" s="2"/>
      <c r="JV245" s="2"/>
      <c r="JW245" s="2"/>
      <c r="JX245" s="2"/>
      <c r="JY245" s="2"/>
      <c r="JZ245" s="2"/>
      <c r="KA245" s="2"/>
      <c r="KB245" s="2"/>
      <c r="KC245" s="2"/>
      <c r="KD245" s="2"/>
      <c r="KE245" s="2"/>
      <c r="KF245" s="2"/>
      <c r="KG245" s="2"/>
      <c r="KH245" s="2"/>
      <c r="KI245" s="2"/>
      <c r="KJ245" s="2"/>
      <c r="KK245" s="2"/>
      <c r="KL245" s="2"/>
      <c r="KM245" s="2"/>
      <c r="KN245" s="2"/>
      <c r="KO245" s="2"/>
      <c r="KP245" s="2"/>
      <c r="KQ245" s="2"/>
      <c r="KR245" s="2"/>
      <c r="KS245" s="2"/>
      <c r="KT245" s="2"/>
      <c r="KU245" s="2"/>
      <c r="KV245" s="2"/>
      <c r="KW245" s="2"/>
      <c r="KX245" s="2"/>
      <c r="KY245" s="2"/>
      <c r="KZ245" s="2"/>
      <c r="LA245" s="2"/>
      <c r="LB245" s="2"/>
      <c r="LC245" s="2"/>
      <c r="LD245" s="2"/>
      <c r="LE245" s="2"/>
      <c r="LF245" s="2"/>
      <c r="LG245" s="2"/>
      <c r="LH245" s="2"/>
      <c r="LI245" s="2"/>
      <c r="LJ245" s="2"/>
      <c r="LK245" s="2"/>
      <c r="LL245" s="2"/>
      <c r="LM245" s="2"/>
      <c r="LN245" s="2"/>
      <c r="LO245" s="2"/>
      <c r="LP245" s="2"/>
      <c r="LQ245" s="2"/>
      <c r="LR245" s="2"/>
      <c r="LS245" s="2"/>
      <c r="LT245" s="2"/>
      <c r="LU245" s="2"/>
      <c r="LV245" s="2"/>
      <c r="LW245" s="2"/>
      <c r="LX245" s="2"/>
      <c r="LY245" s="2"/>
      <c r="LZ245" s="2"/>
      <c r="MA245" s="2"/>
      <c r="MB245" s="2"/>
      <c r="MC245" s="2"/>
      <c r="MD245" s="2"/>
      <c r="ME245" s="2"/>
      <c r="MF245" s="2"/>
      <c r="MG245" s="2"/>
      <c r="MH245" s="2"/>
      <c r="MI245" s="2"/>
      <c r="MJ245" s="2"/>
      <c r="MK245" s="2"/>
      <c r="ML245" s="2"/>
      <c r="MM245" s="2"/>
      <c r="MN245" s="2"/>
      <c r="MO245" s="2"/>
      <c r="MP245" s="2"/>
      <c r="MQ245" s="2"/>
      <c r="MR245" s="2"/>
      <c r="MS245" s="2"/>
      <c r="MT245" s="2"/>
      <c r="MU245" s="2"/>
      <c r="MV245" s="2"/>
      <c r="MW245" s="2"/>
      <c r="MX245" s="2"/>
      <c r="MY245" s="2"/>
      <c r="MZ245" s="2"/>
      <c r="NA245" s="2"/>
      <c r="NB245" s="2"/>
      <c r="NC245" s="2"/>
      <c r="ND245" s="2"/>
      <c r="NE245" s="2"/>
      <c r="NF245" s="2"/>
      <c r="NG245" s="2"/>
      <c r="NH245" s="2"/>
      <c r="NI245" s="2"/>
      <c r="NJ245" s="2"/>
      <c r="NK245" s="2"/>
      <c r="NL245" s="2"/>
      <c r="NM245" s="2"/>
      <c r="NN245" s="2"/>
      <c r="NO245" s="2"/>
      <c r="NP245" s="2"/>
      <c r="NQ245" s="2"/>
      <c r="NR245" s="2"/>
      <c r="NS245" s="2"/>
      <c r="NT245" s="2"/>
      <c r="NU245" s="2"/>
      <c r="NV245" s="2"/>
      <c r="NW245" s="2"/>
      <c r="NX245" s="2"/>
      <c r="NY245" s="2"/>
      <c r="NZ245" s="2"/>
      <c r="OA245" s="2"/>
      <c r="OB245" s="2"/>
      <c r="OC245" s="2"/>
      <c r="OD245" s="2"/>
      <c r="OE245" s="2"/>
      <c r="OF245" s="2"/>
      <c r="OG245" s="2"/>
      <c r="OH245" s="2"/>
      <c r="OI245" s="2"/>
      <c r="OJ245" s="2"/>
      <c r="OK245" s="2"/>
      <c r="OL245" s="2"/>
      <c r="OM245" s="2"/>
      <c r="ON245" s="2"/>
      <c r="OO245" s="2"/>
      <c r="OP245" s="2"/>
      <c r="OQ245" s="2"/>
      <c r="OR245" s="2"/>
      <c r="OS245" s="2"/>
      <c r="OT245" s="2"/>
      <c r="OU245" s="2"/>
      <c r="OV245" s="2"/>
      <c r="OW245" s="2"/>
      <c r="OX245" s="2"/>
      <c r="OY245" s="2"/>
      <c r="OZ245" s="2"/>
      <c r="PA245" s="2"/>
      <c r="PB245" s="2"/>
      <c r="PC245" s="2"/>
      <c r="PD245" s="2"/>
      <c r="PE245" s="2"/>
      <c r="PF245" s="2"/>
      <c r="PG245" s="2"/>
      <c r="PH245" s="2"/>
      <c r="PI245" s="2"/>
      <c r="PJ245" s="2"/>
      <c r="PK245" s="2"/>
      <c r="PL245" s="2"/>
      <c r="PM245" s="2"/>
      <c r="PN245" s="2"/>
      <c r="PO245" s="2"/>
      <c r="PP245" s="2"/>
      <c r="PQ245" s="2"/>
      <c r="PR245" s="2"/>
      <c r="PS245" s="2"/>
      <c r="PT245" s="2"/>
      <c r="PU245" s="2"/>
      <c r="PV245" s="2"/>
      <c r="PW245" s="2"/>
      <c r="PX245" s="2"/>
      <c r="PY245" s="2"/>
      <c r="PZ245" s="2"/>
      <c r="QA245" s="2"/>
      <c r="QB245" s="2"/>
      <c r="QC245" s="2"/>
      <c r="QD245" s="2"/>
      <c r="QE245" s="2"/>
      <c r="QF245" s="2"/>
      <c r="QG245" s="2"/>
      <c r="QH245" s="2"/>
      <c r="QI245" s="2"/>
      <c r="QJ245" s="2"/>
      <c r="QK245" s="2"/>
      <c r="QL245" s="2"/>
      <c r="QM245" s="2"/>
      <c r="QN245" s="2"/>
      <c r="QO245" s="2"/>
      <c r="QP245" s="2"/>
      <c r="QQ245" s="2"/>
      <c r="QR245" s="2"/>
      <c r="QS245" s="2"/>
      <c r="QT245" s="2"/>
      <c r="QU245" s="2"/>
      <c r="QV245" s="2"/>
      <c r="QW245" s="2"/>
      <c r="QX245" s="2"/>
      <c r="QY245" s="2"/>
      <c r="QZ245" s="2"/>
      <c r="RA245" s="2"/>
      <c r="RB245" s="2"/>
      <c r="RC245" s="2"/>
      <c r="RD245" s="2"/>
      <c r="RE245" s="2"/>
      <c r="RF245" s="2"/>
      <c r="RG245" s="2"/>
      <c r="RH245" s="2"/>
      <c r="RI245" s="2"/>
      <c r="RJ245" s="2"/>
      <c r="RK245" s="2"/>
      <c r="RL245" s="2"/>
      <c r="RM245" s="2"/>
      <c r="RN245" s="2"/>
      <c r="RO245" s="2"/>
      <c r="RP245" s="2"/>
      <c r="RQ245" s="2"/>
      <c r="RR245" s="2"/>
      <c r="RS245" s="2"/>
      <c r="RT245" s="2"/>
      <c r="RU245" s="2"/>
      <c r="RV245" s="2"/>
      <c r="RW245" s="2"/>
      <c r="RX245" s="2"/>
      <c r="RY245" s="2"/>
      <c r="RZ245" s="2"/>
      <c r="SA245" s="2"/>
      <c r="SB245" s="2"/>
      <c r="SC245" s="2"/>
      <c r="SD245" s="2"/>
      <c r="SE245" s="2"/>
      <c r="SF245" s="2"/>
      <c r="SG245" s="2"/>
      <c r="SH245" s="2"/>
      <c r="SI245" s="2"/>
      <c r="SJ245" s="2"/>
      <c r="SK245" s="2"/>
      <c r="SL245" s="2"/>
      <c r="SM245" s="2"/>
      <c r="SN245" s="2"/>
      <c r="SO245" s="2"/>
      <c r="SP245" s="2"/>
      <c r="SQ245" s="2"/>
      <c r="SR245" s="2"/>
      <c r="SS245" s="2"/>
      <c r="ST245" s="2"/>
      <c r="SU245" s="2"/>
      <c r="SV245" s="2"/>
      <c r="SW245" s="2"/>
      <c r="SX245" s="2"/>
      <c r="SY245" s="2"/>
      <c r="SZ245" s="2"/>
      <c r="TA245" s="2"/>
      <c r="TB245" s="2"/>
      <c r="TC245" s="2"/>
      <c r="TD245" s="2"/>
      <c r="TE245" s="2"/>
      <c r="TF245" s="2"/>
      <c r="TG245" s="2"/>
      <c r="TH245" s="2"/>
      <c r="TI245" s="2"/>
      <c r="TJ245" s="2"/>
      <c r="TK245" s="2"/>
      <c r="TL245" s="2"/>
      <c r="TM245" s="2"/>
      <c r="TN245" s="2"/>
      <c r="TO245" s="2"/>
      <c r="TP245" s="2"/>
      <c r="TQ245" s="2"/>
      <c r="TR245" s="2"/>
      <c r="TS245" s="2"/>
      <c r="TT245" s="2"/>
      <c r="TU245" s="2"/>
      <c r="TV245" s="2"/>
      <c r="TW245" s="2"/>
      <c r="TX245" s="2"/>
      <c r="TY245" s="2"/>
      <c r="TZ245" s="2"/>
      <c r="UA245" s="2"/>
      <c r="UB245" s="2"/>
      <c r="UC245" s="2"/>
      <c r="UD245" s="2"/>
      <c r="UE245" s="2"/>
      <c r="UF245" s="2"/>
      <c r="UG245" s="2"/>
      <c r="UH245" s="2"/>
      <c r="UI245" s="2"/>
      <c r="UJ245" s="2"/>
      <c r="UK245" s="2"/>
      <c r="UL245" s="2"/>
      <c r="UM245" s="2"/>
      <c r="UN245" s="2"/>
      <c r="UO245" s="2"/>
      <c r="UP245" s="2"/>
      <c r="UQ245" s="2"/>
      <c r="UR245" s="2"/>
      <c r="US245" s="2"/>
      <c r="UT245" s="2"/>
      <c r="UU245" s="2"/>
      <c r="UV245" s="2"/>
      <c r="UW245" s="2"/>
      <c r="UX245" s="2"/>
      <c r="UY245" s="2"/>
      <c r="UZ245" s="2"/>
      <c r="VA245" s="2"/>
      <c r="VB245" s="2"/>
      <c r="VC245" s="2"/>
      <c r="VD245" s="2"/>
      <c r="VE245" s="2"/>
      <c r="VF245" s="2"/>
      <c r="VG245" s="2"/>
      <c r="VH245" s="2"/>
      <c r="VI245" s="2"/>
      <c r="VJ245" s="2"/>
      <c r="VK245" s="2"/>
      <c r="VL245" s="2"/>
      <c r="VM245" s="2"/>
      <c r="VN245" s="2"/>
      <c r="VO245" s="2"/>
      <c r="VP245" s="2"/>
      <c r="VQ245" s="2"/>
      <c r="VR245" s="2"/>
      <c r="VS245" s="2"/>
      <c r="VT245" s="2"/>
      <c r="VU245" s="2"/>
      <c r="VV245" s="2"/>
      <c r="VW245" s="2"/>
      <c r="VX245" s="2"/>
      <c r="VY245" s="2"/>
      <c r="VZ245" s="2"/>
      <c r="WA245" s="2"/>
      <c r="WB245" s="2"/>
      <c r="WC245" s="2"/>
      <c r="WD245" s="2"/>
      <c r="WE245" s="2"/>
      <c r="WF245" s="2"/>
      <c r="WG245" s="2"/>
      <c r="WH245" s="2"/>
      <c r="WI245" s="2"/>
      <c r="WJ245" s="2"/>
      <c r="WK245" s="2"/>
      <c r="WL245" s="2"/>
      <c r="WM245" s="2"/>
      <c r="WN245" s="2"/>
      <c r="WO245" s="2"/>
      <c r="WP245" s="2"/>
      <c r="WQ245" s="2"/>
      <c r="WR245" s="2"/>
      <c r="WS245" s="2"/>
      <c r="WT245" s="2"/>
      <c r="WU245" s="2"/>
      <c r="WV245" s="2"/>
      <c r="WW245" s="2"/>
      <c r="WX245" s="2"/>
      <c r="WY245" s="2"/>
      <c r="WZ245" s="2"/>
      <c r="XA245" s="2"/>
      <c r="XB245" s="2"/>
      <c r="XC245" s="2"/>
      <c r="XD245" s="2"/>
      <c r="XE245" s="2"/>
      <c r="XF245" s="2"/>
      <c r="XG245" s="2"/>
      <c r="XH245" s="2"/>
      <c r="XI245" s="2"/>
      <c r="XJ245" s="2"/>
      <c r="XK245" s="2"/>
      <c r="XL245" s="2"/>
      <c r="XM245" s="2"/>
      <c r="XN245" s="2"/>
      <c r="XO245" s="2"/>
      <c r="XP245" s="2"/>
      <c r="XQ245" s="2"/>
      <c r="XR245" s="2"/>
      <c r="XS245" s="2"/>
      <c r="XT245" s="2"/>
      <c r="XU245" s="2"/>
      <c r="XV245" s="2"/>
      <c r="XW245" s="2"/>
      <c r="XX245" s="2"/>
      <c r="XY245" s="2"/>
      <c r="XZ245" s="2"/>
      <c r="YA245" s="2"/>
      <c r="YB245" s="2"/>
      <c r="YC245" s="2"/>
      <c r="YD245" s="2"/>
      <c r="YE245" s="2"/>
      <c r="YF245" s="2"/>
      <c r="YG245" s="2"/>
      <c r="YH245" s="2"/>
      <c r="YI245" s="2"/>
      <c r="YJ245" s="2"/>
      <c r="YK245" s="2"/>
      <c r="YL245" s="2"/>
      <c r="YM245" s="2"/>
      <c r="YN245" s="2"/>
      <c r="YO245" s="2"/>
      <c r="YP245" s="2"/>
      <c r="YQ245" s="2"/>
      <c r="YR245" s="2"/>
      <c r="YS245" s="2"/>
      <c r="YT245" s="2"/>
      <c r="YU245" s="2"/>
      <c r="YV245" s="2"/>
      <c r="YW245" s="2"/>
      <c r="YX245" s="2"/>
      <c r="YY245" s="2"/>
      <c r="YZ245" s="2"/>
      <c r="ZA245" s="2"/>
      <c r="ZB245" s="2"/>
      <c r="ZC245" s="2"/>
      <c r="ZD245" s="2"/>
      <c r="ZE245" s="2"/>
      <c r="ZF245" s="2"/>
      <c r="ZG245" s="2"/>
      <c r="ZH245" s="2"/>
      <c r="ZI245" s="2"/>
      <c r="ZJ245" s="2"/>
      <c r="ZK245" s="2"/>
      <c r="ZL245" s="2"/>
      <c r="ZM245" s="2"/>
      <c r="ZN245" s="2"/>
      <c r="ZO245" s="2"/>
      <c r="ZP245" s="2"/>
      <c r="ZQ245" s="2"/>
      <c r="ZR245" s="2"/>
      <c r="ZS245" s="2"/>
      <c r="ZT245" s="2"/>
      <c r="ZU245" s="2"/>
      <c r="ZV245" s="2"/>
      <c r="ZW245" s="2"/>
      <c r="ZX245" s="2"/>
      <c r="ZY245" s="2"/>
      <c r="ZZ245" s="2"/>
      <c r="AAA245" s="2"/>
      <c r="AAB245" s="2"/>
      <c r="AAC245" s="2"/>
      <c r="AAD245" s="2"/>
      <c r="AAE245" s="2"/>
      <c r="AAF245" s="2"/>
      <c r="AAG245" s="2"/>
      <c r="AAH245" s="2"/>
      <c r="AAI245" s="2"/>
      <c r="AAJ245" s="2"/>
      <c r="AAK245" s="2"/>
      <c r="AAL245" s="2"/>
      <c r="AAM245" s="2"/>
      <c r="AAN245" s="2"/>
      <c r="AAO245" s="2"/>
      <c r="AAP245" s="2"/>
      <c r="AAQ245" s="2"/>
      <c r="AAR245" s="2"/>
      <c r="AAS245" s="2"/>
      <c r="AAT245" s="2"/>
      <c r="AAU245" s="2"/>
      <c r="AAV245" s="2"/>
      <c r="AAW245" s="2"/>
      <c r="AAX245" s="2"/>
      <c r="AAY245" s="2"/>
      <c r="AAZ245" s="2"/>
      <c r="ABA245" s="2"/>
      <c r="ABB245" s="2"/>
      <c r="ABC245" s="2"/>
      <c r="ABD245" s="2"/>
      <c r="ABE245" s="2"/>
      <c r="ABF245" s="2"/>
      <c r="ABG245" s="2"/>
      <c r="ABH245" s="2"/>
      <c r="ABI245" s="2"/>
      <c r="ABJ245" s="2"/>
      <c r="ABK245" s="2"/>
      <c r="ABL245" s="2"/>
      <c r="ABM245" s="2"/>
      <c r="ABN245" s="2"/>
      <c r="ABO245" s="2"/>
      <c r="ABP245" s="2"/>
      <c r="ABQ245" s="2"/>
      <c r="ABR245" s="2"/>
      <c r="ABS245" s="2"/>
      <c r="ABT245" s="2"/>
      <c r="ABU245" s="2"/>
      <c r="ABV245" s="2"/>
      <c r="ABW245" s="2"/>
      <c r="ABX245" s="2"/>
      <c r="ABY245" s="2"/>
      <c r="ABZ245" s="2"/>
      <c r="ACA245" s="2"/>
      <c r="ACB245" s="2"/>
      <c r="ACC245" s="2"/>
      <c r="ACD245" s="2"/>
      <c r="ACE245" s="2"/>
      <c r="ACF245" s="2"/>
      <c r="ACG245" s="2"/>
      <c r="ACH245" s="2"/>
      <c r="ACI245" s="2"/>
      <c r="ACJ245" s="2"/>
      <c r="ACK245" s="2"/>
      <c r="ACL245" s="2"/>
      <c r="ACM245" s="2"/>
      <c r="ACN245" s="2"/>
      <c r="ACO245" s="2"/>
      <c r="ACP245" s="2"/>
      <c r="ACQ245" s="2"/>
      <c r="ACR245" s="2"/>
      <c r="ACS245" s="2"/>
      <c r="ACT245" s="2"/>
      <c r="ACU245" s="2"/>
      <c r="ACV245" s="2"/>
      <c r="ACW245" s="2"/>
      <c r="ACX245" s="2"/>
      <c r="ACY245" s="2"/>
      <c r="ACZ245" s="2"/>
      <c r="ADA245" s="2"/>
      <c r="ADB245" s="2"/>
      <c r="ADC245" s="2"/>
      <c r="ADD245" s="2"/>
      <c r="ADE245" s="2"/>
      <c r="ADF245" s="2"/>
      <c r="ADG245" s="2"/>
      <c r="ADH245" s="2"/>
      <c r="ADI245" s="2"/>
      <c r="ADJ245" s="2"/>
      <c r="ADK245" s="2"/>
      <c r="ADL245" s="2"/>
      <c r="ADM245" s="2"/>
      <c r="ADN245" s="2"/>
      <c r="ADO245" s="2"/>
      <c r="ADP245" s="2"/>
      <c r="ADQ245" s="2"/>
      <c r="ADR245" s="2"/>
      <c r="ADS245" s="2"/>
      <c r="ADT245" s="2"/>
      <c r="ADU245" s="2"/>
      <c r="ADV245" s="2"/>
      <c r="ADW245" s="2"/>
      <c r="ADX245" s="2"/>
      <c r="ADY245" s="2"/>
      <c r="ADZ245" s="2"/>
      <c r="AEA245" s="2"/>
      <c r="AEB245" s="2"/>
      <c r="AEC245" s="2"/>
      <c r="AED245" s="2"/>
      <c r="AEE245" s="2"/>
      <c r="AEF245" s="2"/>
      <c r="AEG245" s="2"/>
      <c r="AEH245" s="2"/>
      <c r="AEI245" s="2"/>
      <c r="AEJ245" s="2"/>
      <c r="AEK245" s="2"/>
      <c r="AEL245" s="2"/>
      <c r="AEM245" s="2"/>
      <c r="AEN245" s="2"/>
      <c r="AEO245" s="2"/>
      <c r="AEP245" s="2"/>
      <c r="AEQ245" s="2"/>
      <c r="AER245" s="2"/>
      <c r="AES245" s="2"/>
      <c r="AET245" s="2"/>
      <c r="AEU245" s="2"/>
      <c r="AEV245" s="2"/>
      <c r="AEW245" s="2"/>
      <c r="AEX245" s="2"/>
      <c r="AEY245" s="2"/>
      <c r="AEZ245" s="2"/>
      <c r="AFA245" s="2"/>
      <c r="AFB245" s="2"/>
      <c r="AFC245" s="2"/>
      <c r="AFD245" s="2"/>
      <c r="AFE245" s="2"/>
      <c r="AFF245" s="2"/>
      <c r="AFG245" s="2"/>
      <c r="AFH245" s="2"/>
      <c r="AFI245" s="2"/>
      <c r="AFJ245" s="2"/>
      <c r="AFK245" s="2"/>
      <c r="AFL245" s="2"/>
      <c r="AFM245" s="2"/>
      <c r="AFN245" s="2"/>
      <c r="AFO245" s="2"/>
      <c r="AFP245" s="2"/>
      <c r="AFQ245" s="2"/>
      <c r="AFR245" s="2"/>
      <c r="AFS245" s="2"/>
      <c r="AFT245" s="2"/>
      <c r="AFU245" s="2"/>
      <c r="AFV245" s="2"/>
      <c r="AFW245" s="2"/>
      <c r="AFX245" s="2"/>
      <c r="AFY245" s="2"/>
      <c r="AFZ245" s="2"/>
      <c r="AGA245" s="2"/>
      <c r="AGB245" s="2"/>
      <c r="AGC245" s="2"/>
      <c r="AGD245" s="2"/>
      <c r="AGE245" s="2"/>
      <c r="AGF245" s="2"/>
      <c r="AGG245" s="2"/>
      <c r="AGH245" s="2"/>
      <c r="AGI245" s="2"/>
      <c r="AGJ245" s="2"/>
      <c r="AGK245" s="2"/>
      <c r="AGL245" s="2"/>
      <c r="AGM245" s="2"/>
      <c r="AGN245" s="2"/>
      <c r="AGO245" s="2"/>
      <c r="AGP245" s="2"/>
      <c r="AGQ245" s="2"/>
      <c r="AGR245" s="2"/>
      <c r="AGS245" s="2"/>
      <c r="AGT245" s="2"/>
      <c r="AGU245" s="2"/>
      <c r="AGV245" s="2"/>
      <c r="AGW245" s="2"/>
      <c r="AGX245" s="2"/>
      <c r="AGY245" s="2"/>
      <c r="AGZ245" s="2"/>
      <c r="AHA245" s="2"/>
      <c r="AHB245" s="2"/>
      <c r="AHC245" s="2"/>
      <c r="AHD245" s="2"/>
      <c r="AHE245" s="2"/>
      <c r="AHF245" s="2"/>
      <c r="AHG245" s="2"/>
      <c r="AHH245" s="2"/>
      <c r="AHI245" s="2"/>
      <c r="AHJ245" s="2"/>
      <c r="AHK245" s="2"/>
      <c r="AHL245" s="2"/>
      <c r="AHM245" s="2"/>
      <c r="AHN245" s="2"/>
      <c r="AHO245" s="2"/>
      <c r="AHP245" s="2"/>
      <c r="AHQ245" s="2"/>
      <c r="AHR245" s="2"/>
      <c r="AHS245" s="2"/>
      <c r="AHT245" s="2"/>
      <c r="AHU245" s="2"/>
      <c r="AHV245" s="2"/>
      <c r="AHW245" s="2"/>
      <c r="AHX245" s="2"/>
      <c r="AHY245" s="2"/>
      <c r="AHZ245" s="2"/>
      <c r="AIA245" s="2"/>
      <c r="AIB245" s="2"/>
      <c r="AIC245" s="2"/>
      <c r="AID245" s="2"/>
      <c r="AIE245" s="2"/>
      <c r="AIF245" s="2"/>
      <c r="AIG245" s="2"/>
      <c r="AIH245" s="2"/>
      <c r="AII245" s="2"/>
      <c r="AIJ245" s="2"/>
      <c r="AIK245" s="2"/>
      <c r="AIL245" s="2"/>
      <c r="AIM245" s="2"/>
      <c r="AIN245" s="2"/>
      <c r="AIO245" s="2"/>
      <c r="AIP245" s="2"/>
      <c r="AIQ245" s="2"/>
      <c r="AIR245" s="2"/>
      <c r="AIS245" s="2"/>
      <c r="AIT245" s="2"/>
      <c r="AIU245" s="2"/>
      <c r="AIV245" s="2"/>
      <c r="AIW245" s="2"/>
      <c r="AIX245" s="2"/>
      <c r="AIY245" s="2"/>
      <c r="AIZ245" s="2"/>
      <c r="AJA245" s="2"/>
      <c r="AJB245" s="2"/>
      <c r="AJC245" s="2"/>
      <c r="AJD245" s="2"/>
      <c r="AJE245" s="2"/>
      <c r="AJF245" s="2"/>
      <c r="AJG245" s="2"/>
      <c r="AJH245" s="2"/>
      <c r="AJI245" s="2"/>
      <c r="AJJ245" s="2"/>
      <c r="AJK245" s="2"/>
      <c r="AJL245" s="2"/>
      <c r="AJM245" s="2"/>
      <c r="AJN245" s="2"/>
      <c r="AJO245" s="2"/>
      <c r="AJP245" s="2"/>
      <c r="AJQ245" s="2"/>
    </row>
    <row r="246" spans="1:953" s="1" customFormat="1">
      <c r="A246" s="2"/>
      <c r="B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  <c r="II246" s="2"/>
      <c r="IJ246" s="2"/>
      <c r="IK246" s="2"/>
      <c r="IL246" s="2"/>
      <c r="IM246" s="2"/>
      <c r="IN246" s="2"/>
      <c r="IO246" s="2"/>
      <c r="IP246" s="2"/>
      <c r="IQ246" s="2"/>
      <c r="IR246" s="2"/>
      <c r="IS246" s="2"/>
      <c r="IT246" s="2"/>
      <c r="IU246" s="2"/>
      <c r="IV246" s="2"/>
      <c r="IW246" s="2"/>
      <c r="IX246" s="2"/>
      <c r="IY246" s="2"/>
      <c r="IZ246" s="2"/>
      <c r="JA246" s="2"/>
      <c r="JB246" s="2"/>
      <c r="JC246" s="2"/>
      <c r="JD246" s="2"/>
      <c r="JE246" s="2"/>
      <c r="JF246" s="2"/>
      <c r="JG246" s="2"/>
      <c r="JH246" s="2"/>
      <c r="JI246" s="2"/>
      <c r="JJ246" s="2"/>
      <c r="JK246" s="2"/>
      <c r="JL246" s="2"/>
      <c r="JM246" s="2"/>
      <c r="JN246" s="2"/>
      <c r="JO246" s="2"/>
      <c r="JP246" s="2"/>
      <c r="JQ246" s="2"/>
      <c r="JR246" s="2"/>
      <c r="JS246" s="2"/>
      <c r="JT246" s="2"/>
      <c r="JU246" s="2"/>
      <c r="JV246" s="2"/>
      <c r="JW246" s="2"/>
      <c r="JX246" s="2"/>
      <c r="JY246" s="2"/>
      <c r="JZ246" s="2"/>
      <c r="KA246" s="2"/>
      <c r="KB246" s="2"/>
      <c r="KC246" s="2"/>
      <c r="KD246" s="2"/>
      <c r="KE246" s="2"/>
      <c r="KF246" s="2"/>
      <c r="KG246" s="2"/>
      <c r="KH246" s="2"/>
      <c r="KI246" s="2"/>
      <c r="KJ246" s="2"/>
      <c r="KK246" s="2"/>
      <c r="KL246" s="2"/>
      <c r="KM246" s="2"/>
      <c r="KN246" s="2"/>
      <c r="KO246" s="2"/>
      <c r="KP246" s="2"/>
      <c r="KQ246" s="2"/>
      <c r="KR246" s="2"/>
      <c r="KS246" s="2"/>
      <c r="KT246" s="2"/>
      <c r="KU246" s="2"/>
      <c r="KV246" s="2"/>
      <c r="KW246" s="2"/>
      <c r="KX246" s="2"/>
      <c r="KY246" s="2"/>
      <c r="KZ246" s="2"/>
      <c r="LA246" s="2"/>
      <c r="LB246" s="2"/>
      <c r="LC246" s="2"/>
      <c r="LD246" s="2"/>
      <c r="LE246" s="2"/>
      <c r="LF246" s="2"/>
      <c r="LG246" s="2"/>
      <c r="LH246" s="2"/>
      <c r="LI246" s="2"/>
      <c r="LJ246" s="2"/>
      <c r="LK246" s="2"/>
      <c r="LL246" s="2"/>
      <c r="LM246" s="2"/>
      <c r="LN246" s="2"/>
      <c r="LO246" s="2"/>
      <c r="LP246" s="2"/>
      <c r="LQ246" s="2"/>
      <c r="LR246" s="2"/>
      <c r="LS246" s="2"/>
      <c r="LT246" s="2"/>
      <c r="LU246" s="2"/>
      <c r="LV246" s="2"/>
      <c r="LW246" s="2"/>
      <c r="LX246" s="2"/>
      <c r="LY246" s="2"/>
      <c r="LZ246" s="2"/>
      <c r="MA246" s="2"/>
      <c r="MB246" s="2"/>
      <c r="MC246" s="2"/>
      <c r="MD246" s="2"/>
      <c r="ME246" s="2"/>
      <c r="MF246" s="2"/>
      <c r="MG246" s="2"/>
      <c r="MH246" s="2"/>
      <c r="MI246" s="2"/>
      <c r="MJ246" s="2"/>
      <c r="MK246" s="2"/>
      <c r="ML246" s="2"/>
      <c r="MM246" s="2"/>
      <c r="MN246" s="2"/>
      <c r="MO246" s="2"/>
      <c r="MP246" s="2"/>
      <c r="MQ246" s="2"/>
      <c r="MR246" s="2"/>
      <c r="MS246" s="2"/>
      <c r="MT246" s="2"/>
      <c r="MU246" s="2"/>
      <c r="MV246" s="2"/>
      <c r="MW246" s="2"/>
      <c r="MX246" s="2"/>
      <c r="MY246" s="2"/>
      <c r="MZ246" s="2"/>
      <c r="NA246" s="2"/>
      <c r="NB246" s="2"/>
      <c r="NC246" s="2"/>
      <c r="ND246" s="2"/>
      <c r="NE246" s="2"/>
      <c r="NF246" s="2"/>
      <c r="NG246" s="2"/>
      <c r="NH246" s="2"/>
      <c r="NI246" s="2"/>
      <c r="NJ246" s="2"/>
      <c r="NK246" s="2"/>
      <c r="NL246" s="2"/>
      <c r="NM246" s="2"/>
      <c r="NN246" s="2"/>
      <c r="NO246" s="2"/>
      <c r="NP246" s="2"/>
      <c r="NQ246" s="2"/>
      <c r="NR246" s="2"/>
      <c r="NS246" s="2"/>
      <c r="NT246" s="2"/>
      <c r="NU246" s="2"/>
      <c r="NV246" s="2"/>
      <c r="NW246" s="2"/>
      <c r="NX246" s="2"/>
      <c r="NY246" s="2"/>
      <c r="NZ246" s="2"/>
      <c r="OA246" s="2"/>
      <c r="OB246" s="2"/>
      <c r="OC246" s="2"/>
      <c r="OD246" s="2"/>
      <c r="OE246" s="2"/>
      <c r="OF246" s="2"/>
      <c r="OG246" s="2"/>
      <c r="OH246" s="2"/>
      <c r="OI246" s="2"/>
      <c r="OJ246" s="2"/>
      <c r="OK246" s="2"/>
      <c r="OL246" s="2"/>
      <c r="OM246" s="2"/>
      <c r="ON246" s="2"/>
      <c r="OO246" s="2"/>
      <c r="OP246" s="2"/>
      <c r="OQ246" s="2"/>
      <c r="OR246" s="2"/>
      <c r="OS246" s="2"/>
      <c r="OT246" s="2"/>
      <c r="OU246" s="2"/>
      <c r="OV246" s="2"/>
      <c r="OW246" s="2"/>
      <c r="OX246" s="2"/>
      <c r="OY246" s="2"/>
      <c r="OZ246" s="2"/>
      <c r="PA246" s="2"/>
      <c r="PB246" s="2"/>
      <c r="PC246" s="2"/>
      <c r="PD246" s="2"/>
      <c r="PE246" s="2"/>
      <c r="PF246" s="2"/>
      <c r="PG246" s="2"/>
      <c r="PH246" s="2"/>
      <c r="PI246" s="2"/>
      <c r="PJ246" s="2"/>
      <c r="PK246" s="2"/>
      <c r="PL246" s="2"/>
      <c r="PM246" s="2"/>
      <c r="PN246" s="2"/>
      <c r="PO246" s="2"/>
      <c r="PP246" s="2"/>
      <c r="PQ246" s="2"/>
      <c r="PR246" s="2"/>
      <c r="PS246" s="2"/>
      <c r="PT246" s="2"/>
      <c r="PU246" s="2"/>
      <c r="PV246" s="2"/>
      <c r="PW246" s="2"/>
      <c r="PX246" s="2"/>
      <c r="PY246" s="2"/>
      <c r="PZ246" s="2"/>
      <c r="QA246" s="2"/>
      <c r="QB246" s="2"/>
      <c r="QC246" s="2"/>
      <c r="QD246" s="2"/>
      <c r="QE246" s="2"/>
      <c r="QF246" s="2"/>
      <c r="QG246" s="2"/>
      <c r="QH246" s="2"/>
      <c r="QI246" s="2"/>
      <c r="QJ246" s="2"/>
      <c r="QK246" s="2"/>
      <c r="QL246" s="2"/>
      <c r="QM246" s="2"/>
      <c r="QN246" s="2"/>
      <c r="QO246" s="2"/>
      <c r="QP246" s="2"/>
      <c r="QQ246" s="2"/>
      <c r="QR246" s="2"/>
      <c r="QS246" s="2"/>
      <c r="QT246" s="2"/>
      <c r="QU246" s="2"/>
      <c r="QV246" s="2"/>
      <c r="QW246" s="2"/>
      <c r="QX246" s="2"/>
      <c r="QY246" s="2"/>
      <c r="QZ246" s="2"/>
      <c r="RA246" s="2"/>
      <c r="RB246" s="2"/>
      <c r="RC246" s="2"/>
      <c r="RD246" s="2"/>
      <c r="RE246" s="2"/>
      <c r="RF246" s="2"/>
      <c r="RG246" s="2"/>
      <c r="RH246" s="2"/>
      <c r="RI246" s="2"/>
      <c r="RJ246" s="2"/>
      <c r="RK246" s="2"/>
      <c r="RL246" s="2"/>
      <c r="RM246" s="2"/>
      <c r="RN246" s="2"/>
      <c r="RO246" s="2"/>
      <c r="RP246" s="2"/>
      <c r="RQ246" s="2"/>
      <c r="RR246" s="2"/>
      <c r="RS246" s="2"/>
      <c r="RT246" s="2"/>
      <c r="RU246" s="2"/>
      <c r="RV246" s="2"/>
      <c r="RW246" s="2"/>
      <c r="RX246" s="2"/>
      <c r="RY246" s="2"/>
      <c r="RZ246" s="2"/>
      <c r="SA246" s="2"/>
      <c r="SB246" s="2"/>
      <c r="SC246" s="2"/>
      <c r="SD246" s="2"/>
      <c r="SE246" s="2"/>
      <c r="SF246" s="2"/>
      <c r="SG246" s="2"/>
      <c r="SH246" s="2"/>
      <c r="SI246" s="2"/>
      <c r="SJ246" s="2"/>
      <c r="SK246" s="2"/>
      <c r="SL246" s="2"/>
      <c r="SM246" s="2"/>
      <c r="SN246" s="2"/>
      <c r="SO246" s="2"/>
      <c r="SP246" s="2"/>
      <c r="SQ246" s="2"/>
      <c r="SR246" s="2"/>
      <c r="SS246" s="2"/>
      <c r="ST246" s="2"/>
      <c r="SU246" s="2"/>
      <c r="SV246" s="2"/>
      <c r="SW246" s="2"/>
      <c r="SX246" s="2"/>
      <c r="SY246" s="2"/>
      <c r="SZ246" s="2"/>
      <c r="TA246" s="2"/>
      <c r="TB246" s="2"/>
      <c r="TC246" s="2"/>
      <c r="TD246" s="2"/>
      <c r="TE246" s="2"/>
      <c r="TF246" s="2"/>
      <c r="TG246" s="2"/>
      <c r="TH246" s="2"/>
      <c r="TI246" s="2"/>
      <c r="TJ246" s="2"/>
      <c r="TK246" s="2"/>
      <c r="TL246" s="2"/>
      <c r="TM246" s="2"/>
      <c r="TN246" s="2"/>
      <c r="TO246" s="2"/>
      <c r="TP246" s="2"/>
      <c r="TQ246" s="2"/>
      <c r="TR246" s="2"/>
      <c r="TS246" s="2"/>
      <c r="TT246" s="2"/>
      <c r="TU246" s="2"/>
      <c r="TV246" s="2"/>
      <c r="TW246" s="2"/>
      <c r="TX246" s="2"/>
      <c r="TY246" s="2"/>
      <c r="TZ246" s="2"/>
      <c r="UA246" s="2"/>
      <c r="UB246" s="2"/>
      <c r="UC246" s="2"/>
      <c r="UD246" s="2"/>
      <c r="UE246" s="2"/>
      <c r="UF246" s="2"/>
      <c r="UG246" s="2"/>
      <c r="UH246" s="2"/>
      <c r="UI246" s="2"/>
      <c r="UJ246" s="2"/>
      <c r="UK246" s="2"/>
      <c r="UL246" s="2"/>
      <c r="UM246" s="2"/>
      <c r="UN246" s="2"/>
      <c r="UO246" s="2"/>
      <c r="UP246" s="2"/>
      <c r="UQ246" s="2"/>
      <c r="UR246" s="2"/>
      <c r="US246" s="2"/>
      <c r="UT246" s="2"/>
      <c r="UU246" s="2"/>
      <c r="UV246" s="2"/>
      <c r="UW246" s="2"/>
      <c r="UX246" s="2"/>
      <c r="UY246" s="2"/>
      <c r="UZ246" s="2"/>
      <c r="VA246" s="2"/>
      <c r="VB246" s="2"/>
      <c r="VC246" s="2"/>
      <c r="VD246" s="2"/>
      <c r="VE246" s="2"/>
      <c r="VF246" s="2"/>
      <c r="VG246" s="2"/>
      <c r="VH246" s="2"/>
      <c r="VI246" s="2"/>
      <c r="VJ246" s="2"/>
      <c r="VK246" s="2"/>
      <c r="VL246" s="2"/>
      <c r="VM246" s="2"/>
      <c r="VN246" s="2"/>
      <c r="VO246" s="2"/>
      <c r="VP246" s="2"/>
      <c r="VQ246" s="2"/>
      <c r="VR246" s="2"/>
      <c r="VS246" s="2"/>
      <c r="VT246" s="2"/>
      <c r="VU246" s="2"/>
      <c r="VV246" s="2"/>
      <c r="VW246" s="2"/>
      <c r="VX246" s="2"/>
      <c r="VY246" s="2"/>
      <c r="VZ246" s="2"/>
      <c r="WA246" s="2"/>
      <c r="WB246" s="2"/>
      <c r="WC246" s="2"/>
      <c r="WD246" s="2"/>
      <c r="WE246" s="2"/>
      <c r="WF246" s="2"/>
      <c r="WG246" s="2"/>
      <c r="WH246" s="2"/>
      <c r="WI246" s="2"/>
      <c r="WJ246" s="2"/>
      <c r="WK246" s="2"/>
      <c r="WL246" s="2"/>
      <c r="WM246" s="2"/>
      <c r="WN246" s="2"/>
      <c r="WO246" s="2"/>
      <c r="WP246" s="2"/>
      <c r="WQ246" s="2"/>
      <c r="WR246" s="2"/>
      <c r="WS246" s="2"/>
      <c r="WT246" s="2"/>
      <c r="WU246" s="2"/>
      <c r="WV246" s="2"/>
      <c r="WW246" s="2"/>
      <c r="WX246" s="2"/>
      <c r="WY246" s="2"/>
      <c r="WZ246" s="2"/>
      <c r="XA246" s="2"/>
      <c r="XB246" s="2"/>
      <c r="XC246" s="2"/>
      <c r="XD246" s="2"/>
      <c r="XE246" s="2"/>
      <c r="XF246" s="2"/>
      <c r="XG246" s="2"/>
      <c r="XH246" s="2"/>
      <c r="XI246" s="2"/>
      <c r="XJ246" s="2"/>
      <c r="XK246" s="2"/>
      <c r="XL246" s="2"/>
      <c r="XM246" s="2"/>
      <c r="XN246" s="2"/>
      <c r="XO246" s="2"/>
      <c r="XP246" s="2"/>
      <c r="XQ246" s="2"/>
      <c r="XR246" s="2"/>
      <c r="XS246" s="2"/>
      <c r="XT246" s="2"/>
      <c r="XU246" s="2"/>
      <c r="XV246" s="2"/>
      <c r="XW246" s="2"/>
      <c r="XX246" s="2"/>
      <c r="XY246" s="2"/>
      <c r="XZ246" s="2"/>
      <c r="YA246" s="2"/>
      <c r="YB246" s="2"/>
      <c r="YC246" s="2"/>
      <c r="YD246" s="2"/>
      <c r="YE246" s="2"/>
      <c r="YF246" s="2"/>
      <c r="YG246" s="2"/>
      <c r="YH246" s="2"/>
      <c r="YI246" s="2"/>
      <c r="YJ246" s="2"/>
      <c r="YK246" s="2"/>
      <c r="YL246" s="2"/>
      <c r="YM246" s="2"/>
      <c r="YN246" s="2"/>
      <c r="YO246" s="2"/>
      <c r="YP246" s="2"/>
      <c r="YQ246" s="2"/>
      <c r="YR246" s="2"/>
      <c r="YS246" s="2"/>
      <c r="YT246" s="2"/>
      <c r="YU246" s="2"/>
      <c r="YV246" s="2"/>
      <c r="YW246" s="2"/>
      <c r="YX246" s="2"/>
      <c r="YY246" s="2"/>
      <c r="YZ246" s="2"/>
      <c r="ZA246" s="2"/>
      <c r="ZB246" s="2"/>
      <c r="ZC246" s="2"/>
      <c r="ZD246" s="2"/>
      <c r="ZE246" s="2"/>
      <c r="ZF246" s="2"/>
      <c r="ZG246" s="2"/>
      <c r="ZH246" s="2"/>
      <c r="ZI246" s="2"/>
      <c r="ZJ246" s="2"/>
      <c r="ZK246" s="2"/>
      <c r="ZL246" s="2"/>
      <c r="ZM246" s="2"/>
      <c r="ZN246" s="2"/>
      <c r="ZO246" s="2"/>
      <c r="ZP246" s="2"/>
      <c r="ZQ246" s="2"/>
      <c r="ZR246" s="2"/>
      <c r="ZS246" s="2"/>
      <c r="ZT246" s="2"/>
      <c r="ZU246" s="2"/>
      <c r="ZV246" s="2"/>
      <c r="ZW246" s="2"/>
      <c r="ZX246" s="2"/>
      <c r="ZY246" s="2"/>
      <c r="ZZ246" s="2"/>
      <c r="AAA246" s="2"/>
      <c r="AAB246" s="2"/>
      <c r="AAC246" s="2"/>
      <c r="AAD246" s="2"/>
      <c r="AAE246" s="2"/>
      <c r="AAF246" s="2"/>
      <c r="AAG246" s="2"/>
      <c r="AAH246" s="2"/>
      <c r="AAI246" s="2"/>
      <c r="AAJ246" s="2"/>
      <c r="AAK246" s="2"/>
      <c r="AAL246" s="2"/>
      <c r="AAM246" s="2"/>
      <c r="AAN246" s="2"/>
      <c r="AAO246" s="2"/>
      <c r="AAP246" s="2"/>
      <c r="AAQ246" s="2"/>
      <c r="AAR246" s="2"/>
      <c r="AAS246" s="2"/>
      <c r="AAT246" s="2"/>
      <c r="AAU246" s="2"/>
      <c r="AAV246" s="2"/>
      <c r="AAW246" s="2"/>
      <c r="AAX246" s="2"/>
      <c r="AAY246" s="2"/>
      <c r="AAZ246" s="2"/>
      <c r="ABA246" s="2"/>
      <c r="ABB246" s="2"/>
      <c r="ABC246" s="2"/>
      <c r="ABD246" s="2"/>
      <c r="ABE246" s="2"/>
      <c r="ABF246" s="2"/>
      <c r="ABG246" s="2"/>
      <c r="ABH246" s="2"/>
      <c r="ABI246" s="2"/>
      <c r="ABJ246" s="2"/>
      <c r="ABK246" s="2"/>
      <c r="ABL246" s="2"/>
      <c r="ABM246" s="2"/>
      <c r="ABN246" s="2"/>
      <c r="ABO246" s="2"/>
      <c r="ABP246" s="2"/>
      <c r="ABQ246" s="2"/>
      <c r="ABR246" s="2"/>
      <c r="ABS246" s="2"/>
      <c r="ABT246" s="2"/>
      <c r="ABU246" s="2"/>
      <c r="ABV246" s="2"/>
      <c r="ABW246" s="2"/>
      <c r="ABX246" s="2"/>
      <c r="ABY246" s="2"/>
      <c r="ABZ246" s="2"/>
      <c r="ACA246" s="2"/>
      <c r="ACB246" s="2"/>
      <c r="ACC246" s="2"/>
      <c r="ACD246" s="2"/>
      <c r="ACE246" s="2"/>
      <c r="ACF246" s="2"/>
      <c r="ACG246" s="2"/>
      <c r="ACH246" s="2"/>
      <c r="ACI246" s="2"/>
      <c r="ACJ246" s="2"/>
      <c r="ACK246" s="2"/>
      <c r="ACL246" s="2"/>
      <c r="ACM246" s="2"/>
      <c r="ACN246" s="2"/>
      <c r="ACO246" s="2"/>
      <c r="ACP246" s="2"/>
      <c r="ACQ246" s="2"/>
      <c r="ACR246" s="2"/>
      <c r="ACS246" s="2"/>
      <c r="ACT246" s="2"/>
      <c r="ACU246" s="2"/>
      <c r="ACV246" s="2"/>
      <c r="ACW246" s="2"/>
      <c r="ACX246" s="2"/>
      <c r="ACY246" s="2"/>
      <c r="ACZ246" s="2"/>
      <c r="ADA246" s="2"/>
      <c r="ADB246" s="2"/>
      <c r="ADC246" s="2"/>
      <c r="ADD246" s="2"/>
      <c r="ADE246" s="2"/>
      <c r="ADF246" s="2"/>
      <c r="ADG246" s="2"/>
      <c r="ADH246" s="2"/>
      <c r="ADI246" s="2"/>
      <c r="ADJ246" s="2"/>
      <c r="ADK246" s="2"/>
      <c r="ADL246" s="2"/>
      <c r="ADM246" s="2"/>
      <c r="ADN246" s="2"/>
      <c r="ADO246" s="2"/>
      <c r="ADP246" s="2"/>
      <c r="ADQ246" s="2"/>
      <c r="ADR246" s="2"/>
      <c r="ADS246" s="2"/>
      <c r="ADT246" s="2"/>
      <c r="ADU246" s="2"/>
      <c r="ADV246" s="2"/>
      <c r="ADW246" s="2"/>
      <c r="ADX246" s="2"/>
      <c r="ADY246" s="2"/>
      <c r="ADZ246" s="2"/>
      <c r="AEA246" s="2"/>
      <c r="AEB246" s="2"/>
      <c r="AEC246" s="2"/>
      <c r="AED246" s="2"/>
      <c r="AEE246" s="2"/>
      <c r="AEF246" s="2"/>
      <c r="AEG246" s="2"/>
      <c r="AEH246" s="2"/>
      <c r="AEI246" s="2"/>
      <c r="AEJ246" s="2"/>
      <c r="AEK246" s="2"/>
      <c r="AEL246" s="2"/>
      <c r="AEM246" s="2"/>
      <c r="AEN246" s="2"/>
      <c r="AEO246" s="2"/>
      <c r="AEP246" s="2"/>
      <c r="AEQ246" s="2"/>
      <c r="AER246" s="2"/>
      <c r="AES246" s="2"/>
      <c r="AET246" s="2"/>
      <c r="AEU246" s="2"/>
      <c r="AEV246" s="2"/>
      <c r="AEW246" s="2"/>
      <c r="AEX246" s="2"/>
      <c r="AEY246" s="2"/>
      <c r="AEZ246" s="2"/>
      <c r="AFA246" s="2"/>
      <c r="AFB246" s="2"/>
      <c r="AFC246" s="2"/>
      <c r="AFD246" s="2"/>
      <c r="AFE246" s="2"/>
      <c r="AFF246" s="2"/>
      <c r="AFG246" s="2"/>
      <c r="AFH246" s="2"/>
      <c r="AFI246" s="2"/>
      <c r="AFJ246" s="2"/>
      <c r="AFK246" s="2"/>
      <c r="AFL246" s="2"/>
      <c r="AFM246" s="2"/>
      <c r="AFN246" s="2"/>
      <c r="AFO246" s="2"/>
      <c r="AFP246" s="2"/>
      <c r="AFQ246" s="2"/>
      <c r="AFR246" s="2"/>
      <c r="AFS246" s="2"/>
      <c r="AFT246" s="2"/>
      <c r="AFU246" s="2"/>
      <c r="AFV246" s="2"/>
      <c r="AFW246" s="2"/>
      <c r="AFX246" s="2"/>
      <c r="AFY246" s="2"/>
      <c r="AFZ246" s="2"/>
      <c r="AGA246" s="2"/>
      <c r="AGB246" s="2"/>
      <c r="AGC246" s="2"/>
      <c r="AGD246" s="2"/>
      <c r="AGE246" s="2"/>
      <c r="AGF246" s="2"/>
      <c r="AGG246" s="2"/>
      <c r="AGH246" s="2"/>
      <c r="AGI246" s="2"/>
      <c r="AGJ246" s="2"/>
      <c r="AGK246" s="2"/>
      <c r="AGL246" s="2"/>
      <c r="AGM246" s="2"/>
      <c r="AGN246" s="2"/>
      <c r="AGO246" s="2"/>
      <c r="AGP246" s="2"/>
      <c r="AGQ246" s="2"/>
      <c r="AGR246" s="2"/>
      <c r="AGS246" s="2"/>
      <c r="AGT246" s="2"/>
      <c r="AGU246" s="2"/>
      <c r="AGV246" s="2"/>
      <c r="AGW246" s="2"/>
      <c r="AGX246" s="2"/>
      <c r="AGY246" s="2"/>
      <c r="AGZ246" s="2"/>
      <c r="AHA246" s="2"/>
      <c r="AHB246" s="2"/>
      <c r="AHC246" s="2"/>
      <c r="AHD246" s="2"/>
      <c r="AHE246" s="2"/>
      <c r="AHF246" s="2"/>
      <c r="AHG246" s="2"/>
      <c r="AHH246" s="2"/>
      <c r="AHI246" s="2"/>
      <c r="AHJ246" s="2"/>
      <c r="AHK246" s="2"/>
      <c r="AHL246" s="2"/>
      <c r="AHM246" s="2"/>
      <c r="AHN246" s="2"/>
      <c r="AHO246" s="2"/>
      <c r="AHP246" s="2"/>
      <c r="AHQ246" s="2"/>
      <c r="AHR246" s="2"/>
      <c r="AHS246" s="2"/>
      <c r="AHT246" s="2"/>
      <c r="AHU246" s="2"/>
      <c r="AHV246" s="2"/>
      <c r="AHW246" s="2"/>
      <c r="AHX246" s="2"/>
      <c r="AHY246" s="2"/>
      <c r="AHZ246" s="2"/>
      <c r="AIA246" s="2"/>
      <c r="AIB246" s="2"/>
      <c r="AIC246" s="2"/>
      <c r="AID246" s="2"/>
      <c r="AIE246" s="2"/>
      <c r="AIF246" s="2"/>
      <c r="AIG246" s="2"/>
      <c r="AIH246" s="2"/>
      <c r="AII246" s="2"/>
      <c r="AIJ246" s="2"/>
      <c r="AIK246" s="2"/>
      <c r="AIL246" s="2"/>
      <c r="AIM246" s="2"/>
      <c r="AIN246" s="2"/>
      <c r="AIO246" s="2"/>
      <c r="AIP246" s="2"/>
      <c r="AIQ246" s="2"/>
      <c r="AIR246" s="2"/>
      <c r="AIS246" s="2"/>
      <c r="AIT246" s="2"/>
      <c r="AIU246" s="2"/>
      <c r="AIV246" s="2"/>
      <c r="AIW246" s="2"/>
      <c r="AIX246" s="2"/>
      <c r="AIY246" s="2"/>
      <c r="AIZ246" s="2"/>
      <c r="AJA246" s="2"/>
      <c r="AJB246" s="2"/>
      <c r="AJC246" s="2"/>
      <c r="AJD246" s="2"/>
      <c r="AJE246" s="2"/>
      <c r="AJF246" s="2"/>
      <c r="AJG246" s="2"/>
      <c r="AJH246" s="2"/>
      <c r="AJI246" s="2"/>
      <c r="AJJ246" s="2"/>
      <c r="AJK246" s="2"/>
      <c r="AJL246" s="2"/>
      <c r="AJM246" s="2"/>
      <c r="AJN246" s="2"/>
      <c r="AJO246" s="2"/>
      <c r="AJP246" s="2"/>
      <c r="AJQ246" s="2"/>
    </row>
    <row r="247" spans="1:953" s="1" customFormat="1">
      <c r="A247" s="2"/>
      <c r="B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/>
      <c r="HP247" s="2"/>
      <c r="HQ247" s="2"/>
      <c r="HR247" s="2"/>
      <c r="HS247" s="2"/>
      <c r="HT247" s="2"/>
      <c r="HU247" s="2"/>
      <c r="HV247" s="2"/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  <c r="II247" s="2"/>
      <c r="IJ247" s="2"/>
      <c r="IK247" s="2"/>
      <c r="IL247" s="2"/>
      <c r="IM247" s="2"/>
      <c r="IN247" s="2"/>
      <c r="IO247" s="2"/>
      <c r="IP247" s="2"/>
      <c r="IQ247" s="2"/>
      <c r="IR247" s="2"/>
      <c r="IS247" s="2"/>
      <c r="IT247" s="2"/>
      <c r="IU247" s="2"/>
      <c r="IV247" s="2"/>
      <c r="IW247" s="2"/>
      <c r="IX247" s="2"/>
      <c r="IY247" s="2"/>
      <c r="IZ247" s="2"/>
      <c r="JA247" s="2"/>
      <c r="JB247" s="2"/>
      <c r="JC247" s="2"/>
      <c r="JD247" s="2"/>
      <c r="JE247" s="2"/>
      <c r="JF247" s="2"/>
      <c r="JG247" s="2"/>
      <c r="JH247" s="2"/>
      <c r="JI247" s="2"/>
      <c r="JJ247" s="2"/>
      <c r="JK247" s="2"/>
      <c r="JL247" s="2"/>
      <c r="JM247" s="2"/>
      <c r="JN247" s="2"/>
      <c r="JO247" s="2"/>
      <c r="JP247" s="2"/>
      <c r="JQ247" s="2"/>
      <c r="JR247" s="2"/>
      <c r="JS247" s="2"/>
      <c r="JT247" s="2"/>
      <c r="JU247" s="2"/>
      <c r="JV247" s="2"/>
      <c r="JW247" s="2"/>
      <c r="JX247" s="2"/>
      <c r="JY247" s="2"/>
      <c r="JZ247" s="2"/>
      <c r="KA247" s="2"/>
      <c r="KB247" s="2"/>
      <c r="KC247" s="2"/>
      <c r="KD247" s="2"/>
      <c r="KE247" s="2"/>
      <c r="KF247" s="2"/>
      <c r="KG247" s="2"/>
      <c r="KH247" s="2"/>
      <c r="KI247" s="2"/>
      <c r="KJ247" s="2"/>
      <c r="KK247" s="2"/>
      <c r="KL247" s="2"/>
      <c r="KM247" s="2"/>
      <c r="KN247" s="2"/>
      <c r="KO247" s="2"/>
      <c r="KP247" s="2"/>
      <c r="KQ247" s="2"/>
      <c r="KR247" s="2"/>
      <c r="KS247" s="2"/>
      <c r="KT247" s="2"/>
      <c r="KU247" s="2"/>
      <c r="KV247" s="2"/>
      <c r="KW247" s="2"/>
      <c r="KX247" s="2"/>
      <c r="KY247" s="2"/>
      <c r="KZ247" s="2"/>
      <c r="LA247" s="2"/>
      <c r="LB247" s="2"/>
      <c r="LC247" s="2"/>
      <c r="LD247" s="2"/>
      <c r="LE247" s="2"/>
      <c r="LF247" s="2"/>
      <c r="LG247" s="2"/>
      <c r="LH247" s="2"/>
      <c r="LI247" s="2"/>
      <c r="LJ247" s="2"/>
      <c r="LK247" s="2"/>
      <c r="LL247" s="2"/>
      <c r="LM247" s="2"/>
      <c r="LN247" s="2"/>
      <c r="LO247" s="2"/>
      <c r="LP247" s="2"/>
      <c r="LQ247" s="2"/>
      <c r="LR247" s="2"/>
      <c r="LS247" s="2"/>
      <c r="LT247" s="2"/>
      <c r="LU247" s="2"/>
      <c r="LV247" s="2"/>
      <c r="LW247" s="2"/>
      <c r="LX247" s="2"/>
      <c r="LY247" s="2"/>
      <c r="LZ247" s="2"/>
      <c r="MA247" s="2"/>
      <c r="MB247" s="2"/>
      <c r="MC247" s="2"/>
      <c r="MD247" s="2"/>
      <c r="ME247" s="2"/>
      <c r="MF247" s="2"/>
      <c r="MG247" s="2"/>
      <c r="MH247" s="2"/>
      <c r="MI247" s="2"/>
      <c r="MJ247" s="2"/>
      <c r="MK247" s="2"/>
      <c r="ML247" s="2"/>
      <c r="MM247" s="2"/>
      <c r="MN247" s="2"/>
      <c r="MO247" s="2"/>
      <c r="MP247" s="2"/>
      <c r="MQ247" s="2"/>
      <c r="MR247" s="2"/>
      <c r="MS247" s="2"/>
      <c r="MT247" s="2"/>
      <c r="MU247" s="2"/>
      <c r="MV247" s="2"/>
      <c r="MW247" s="2"/>
      <c r="MX247" s="2"/>
      <c r="MY247" s="2"/>
      <c r="MZ247" s="2"/>
      <c r="NA247" s="2"/>
      <c r="NB247" s="2"/>
      <c r="NC247" s="2"/>
      <c r="ND247" s="2"/>
      <c r="NE247" s="2"/>
      <c r="NF247" s="2"/>
      <c r="NG247" s="2"/>
      <c r="NH247" s="2"/>
      <c r="NI247" s="2"/>
      <c r="NJ247" s="2"/>
      <c r="NK247" s="2"/>
      <c r="NL247" s="2"/>
      <c r="NM247" s="2"/>
      <c r="NN247" s="2"/>
      <c r="NO247" s="2"/>
      <c r="NP247" s="2"/>
      <c r="NQ247" s="2"/>
      <c r="NR247" s="2"/>
      <c r="NS247" s="2"/>
      <c r="NT247" s="2"/>
      <c r="NU247" s="2"/>
      <c r="NV247" s="2"/>
      <c r="NW247" s="2"/>
      <c r="NX247" s="2"/>
      <c r="NY247" s="2"/>
      <c r="NZ247" s="2"/>
      <c r="OA247" s="2"/>
      <c r="OB247" s="2"/>
      <c r="OC247" s="2"/>
      <c r="OD247" s="2"/>
      <c r="OE247" s="2"/>
      <c r="OF247" s="2"/>
      <c r="OG247" s="2"/>
      <c r="OH247" s="2"/>
      <c r="OI247" s="2"/>
      <c r="OJ247" s="2"/>
      <c r="OK247" s="2"/>
      <c r="OL247" s="2"/>
      <c r="OM247" s="2"/>
      <c r="ON247" s="2"/>
      <c r="OO247" s="2"/>
      <c r="OP247" s="2"/>
      <c r="OQ247" s="2"/>
      <c r="OR247" s="2"/>
      <c r="OS247" s="2"/>
      <c r="OT247" s="2"/>
      <c r="OU247" s="2"/>
      <c r="OV247" s="2"/>
      <c r="OW247" s="2"/>
      <c r="OX247" s="2"/>
      <c r="OY247" s="2"/>
      <c r="OZ247" s="2"/>
      <c r="PA247" s="2"/>
      <c r="PB247" s="2"/>
      <c r="PC247" s="2"/>
      <c r="PD247" s="2"/>
      <c r="PE247" s="2"/>
      <c r="PF247" s="2"/>
      <c r="PG247" s="2"/>
      <c r="PH247" s="2"/>
      <c r="PI247" s="2"/>
      <c r="PJ247" s="2"/>
      <c r="PK247" s="2"/>
      <c r="PL247" s="2"/>
      <c r="PM247" s="2"/>
      <c r="PN247" s="2"/>
      <c r="PO247" s="2"/>
      <c r="PP247" s="2"/>
      <c r="PQ247" s="2"/>
      <c r="PR247" s="2"/>
      <c r="PS247" s="2"/>
      <c r="PT247" s="2"/>
      <c r="PU247" s="2"/>
      <c r="PV247" s="2"/>
      <c r="PW247" s="2"/>
      <c r="PX247" s="2"/>
      <c r="PY247" s="2"/>
      <c r="PZ247" s="2"/>
      <c r="QA247" s="2"/>
      <c r="QB247" s="2"/>
      <c r="QC247" s="2"/>
      <c r="QD247" s="2"/>
      <c r="QE247" s="2"/>
      <c r="QF247" s="2"/>
      <c r="QG247" s="2"/>
      <c r="QH247" s="2"/>
      <c r="QI247" s="2"/>
      <c r="QJ247" s="2"/>
      <c r="QK247" s="2"/>
      <c r="QL247" s="2"/>
      <c r="QM247" s="2"/>
      <c r="QN247" s="2"/>
      <c r="QO247" s="2"/>
      <c r="QP247" s="2"/>
      <c r="QQ247" s="2"/>
      <c r="QR247" s="2"/>
      <c r="QS247" s="2"/>
      <c r="QT247" s="2"/>
      <c r="QU247" s="2"/>
      <c r="QV247" s="2"/>
      <c r="QW247" s="2"/>
      <c r="QX247" s="2"/>
      <c r="QY247" s="2"/>
      <c r="QZ247" s="2"/>
      <c r="RA247" s="2"/>
      <c r="RB247" s="2"/>
      <c r="RC247" s="2"/>
      <c r="RD247" s="2"/>
      <c r="RE247" s="2"/>
      <c r="RF247" s="2"/>
      <c r="RG247" s="2"/>
      <c r="RH247" s="2"/>
      <c r="RI247" s="2"/>
      <c r="RJ247" s="2"/>
      <c r="RK247" s="2"/>
      <c r="RL247" s="2"/>
      <c r="RM247" s="2"/>
      <c r="RN247" s="2"/>
      <c r="RO247" s="2"/>
      <c r="RP247" s="2"/>
      <c r="RQ247" s="2"/>
      <c r="RR247" s="2"/>
      <c r="RS247" s="2"/>
      <c r="RT247" s="2"/>
      <c r="RU247" s="2"/>
      <c r="RV247" s="2"/>
      <c r="RW247" s="2"/>
      <c r="RX247" s="2"/>
      <c r="RY247" s="2"/>
      <c r="RZ247" s="2"/>
      <c r="SA247" s="2"/>
      <c r="SB247" s="2"/>
      <c r="SC247" s="2"/>
      <c r="SD247" s="2"/>
      <c r="SE247" s="2"/>
      <c r="SF247" s="2"/>
      <c r="SG247" s="2"/>
      <c r="SH247" s="2"/>
      <c r="SI247" s="2"/>
      <c r="SJ247" s="2"/>
      <c r="SK247" s="2"/>
      <c r="SL247" s="2"/>
      <c r="SM247" s="2"/>
      <c r="SN247" s="2"/>
      <c r="SO247" s="2"/>
      <c r="SP247" s="2"/>
      <c r="SQ247" s="2"/>
      <c r="SR247" s="2"/>
      <c r="SS247" s="2"/>
      <c r="ST247" s="2"/>
      <c r="SU247" s="2"/>
      <c r="SV247" s="2"/>
      <c r="SW247" s="2"/>
      <c r="SX247" s="2"/>
      <c r="SY247" s="2"/>
      <c r="SZ247" s="2"/>
      <c r="TA247" s="2"/>
      <c r="TB247" s="2"/>
      <c r="TC247" s="2"/>
      <c r="TD247" s="2"/>
      <c r="TE247" s="2"/>
      <c r="TF247" s="2"/>
      <c r="TG247" s="2"/>
      <c r="TH247" s="2"/>
      <c r="TI247" s="2"/>
      <c r="TJ247" s="2"/>
      <c r="TK247" s="2"/>
      <c r="TL247" s="2"/>
      <c r="TM247" s="2"/>
      <c r="TN247" s="2"/>
      <c r="TO247" s="2"/>
      <c r="TP247" s="2"/>
      <c r="TQ247" s="2"/>
      <c r="TR247" s="2"/>
      <c r="TS247" s="2"/>
      <c r="TT247" s="2"/>
      <c r="TU247" s="2"/>
      <c r="TV247" s="2"/>
      <c r="TW247" s="2"/>
      <c r="TX247" s="2"/>
      <c r="TY247" s="2"/>
      <c r="TZ247" s="2"/>
      <c r="UA247" s="2"/>
      <c r="UB247" s="2"/>
      <c r="UC247" s="2"/>
      <c r="UD247" s="2"/>
      <c r="UE247" s="2"/>
      <c r="UF247" s="2"/>
      <c r="UG247" s="2"/>
      <c r="UH247" s="2"/>
      <c r="UI247" s="2"/>
      <c r="UJ247" s="2"/>
      <c r="UK247" s="2"/>
      <c r="UL247" s="2"/>
      <c r="UM247" s="2"/>
      <c r="UN247" s="2"/>
      <c r="UO247" s="2"/>
      <c r="UP247" s="2"/>
      <c r="UQ247" s="2"/>
      <c r="UR247" s="2"/>
      <c r="US247" s="2"/>
      <c r="UT247" s="2"/>
      <c r="UU247" s="2"/>
      <c r="UV247" s="2"/>
      <c r="UW247" s="2"/>
      <c r="UX247" s="2"/>
      <c r="UY247" s="2"/>
      <c r="UZ247" s="2"/>
      <c r="VA247" s="2"/>
      <c r="VB247" s="2"/>
      <c r="VC247" s="2"/>
      <c r="VD247" s="2"/>
      <c r="VE247" s="2"/>
      <c r="VF247" s="2"/>
      <c r="VG247" s="2"/>
      <c r="VH247" s="2"/>
      <c r="VI247" s="2"/>
      <c r="VJ247" s="2"/>
      <c r="VK247" s="2"/>
      <c r="VL247" s="2"/>
      <c r="VM247" s="2"/>
      <c r="VN247" s="2"/>
      <c r="VO247" s="2"/>
      <c r="VP247" s="2"/>
      <c r="VQ247" s="2"/>
      <c r="VR247" s="2"/>
      <c r="VS247" s="2"/>
      <c r="VT247" s="2"/>
      <c r="VU247" s="2"/>
      <c r="VV247" s="2"/>
      <c r="VW247" s="2"/>
      <c r="VX247" s="2"/>
      <c r="VY247" s="2"/>
      <c r="VZ247" s="2"/>
      <c r="WA247" s="2"/>
      <c r="WB247" s="2"/>
      <c r="WC247" s="2"/>
      <c r="WD247" s="2"/>
      <c r="WE247" s="2"/>
      <c r="WF247" s="2"/>
      <c r="WG247" s="2"/>
      <c r="WH247" s="2"/>
      <c r="WI247" s="2"/>
      <c r="WJ247" s="2"/>
      <c r="WK247" s="2"/>
      <c r="WL247" s="2"/>
      <c r="WM247" s="2"/>
      <c r="WN247" s="2"/>
      <c r="WO247" s="2"/>
      <c r="WP247" s="2"/>
      <c r="WQ247" s="2"/>
      <c r="WR247" s="2"/>
      <c r="WS247" s="2"/>
      <c r="WT247" s="2"/>
      <c r="WU247" s="2"/>
      <c r="WV247" s="2"/>
      <c r="WW247" s="2"/>
      <c r="WX247" s="2"/>
      <c r="WY247" s="2"/>
      <c r="WZ247" s="2"/>
      <c r="XA247" s="2"/>
      <c r="XB247" s="2"/>
      <c r="XC247" s="2"/>
      <c r="XD247" s="2"/>
      <c r="XE247" s="2"/>
      <c r="XF247" s="2"/>
      <c r="XG247" s="2"/>
      <c r="XH247" s="2"/>
      <c r="XI247" s="2"/>
      <c r="XJ247" s="2"/>
      <c r="XK247" s="2"/>
      <c r="XL247" s="2"/>
      <c r="XM247" s="2"/>
      <c r="XN247" s="2"/>
      <c r="XO247" s="2"/>
      <c r="XP247" s="2"/>
      <c r="XQ247" s="2"/>
      <c r="XR247" s="2"/>
      <c r="XS247" s="2"/>
      <c r="XT247" s="2"/>
      <c r="XU247" s="2"/>
      <c r="XV247" s="2"/>
      <c r="XW247" s="2"/>
      <c r="XX247" s="2"/>
      <c r="XY247" s="2"/>
      <c r="XZ247" s="2"/>
      <c r="YA247" s="2"/>
      <c r="YB247" s="2"/>
      <c r="YC247" s="2"/>
      <c r="YD247" s="2"/>
      <c r="YE247" s="2"/>
      <c r="YF247" s="2"/>
      <c r="YG247" s="2"/>
      <c r="YH247" s="2"/>
      <c r="YI247" s="2"/>
      <c r="YJ247" s="2"/>
      <c r="YK247" s="2"/>
      <c r="YL247" s="2"/>
      <c r="YM247" s="2"/>
      <c r="YN247" s="2"/>
      <c r="YO247" s="2"/>
      <c r="YP247" s="2"/>
      <c r="YQ247" s="2"/>
      <c r="YR247" s="2"/>
      <c r="YS247" s="2"/>
      <c r="YT247" s="2"/>
      <c r="YU247" s="2"/>
      <c r="YV247" s="2"/>
      <c r="YW247" s="2"/>
      <c r="YX247" s="2"/>
      <c r="YY247" s="2"/>
      <c r="YZ247" s="2"/>
      <c r="ZA247" s="2"/>
      <c r="ZB247" s="2"/>
      <c r="ZC247" s="2"/>
      <c r="ZD247" s="2"/>
      <c r="ZE247" s="2"/>
      <c r="ZF247" s="2"/>
      <c r="ZG247" s="2"/>
      <c r="ZH247" s="2"/>
      <c r="ZI247" s="2"/>
      <c r="ZJ247" s="2"/>
      <c r="ZK247" s="2"/>
      <c r="ZL247" s="2"/>
      <c r="ZM247" s="2"/>
      <c r="ZN247" s="2"/>
      <c r="ZO247" s="2"/>
      <c r="ZP247" s="2"/>
      <c r="ZQ247" s="2"/>
      <c r="ZR247" s="2"/>
      <c r="ZS247" s="2"/>
      <c r="ZT247" s="2"/>
      <c r="ZU247" s="2"/>
      <c r="ZV247" s="2"/>
      <c r="ZW247" s="2"/>
      <c r="ZX247" s="2"/>
      <c r="ZY247" s="2"/>
      <c r="ZZ247" s="2"/>
      <c r="AAA247" s="2"/>
      <c r="AAB247" s="2"/>
      <c r="AAC247" s="2"/>
      <c r="AAD247" s="2"/>
      <c r="AAE247" s="2"/>
      <c r="AAF247" s="2"/>
      <c r="AAG247" s="2"/>
      <c r="AAH247" s="2"/>
      <c r="AAI247" s="2"/>
      <c r="AAJ247" s="2"/>
      <c r="AAK247" s="2"/>
      <c r="AAL247" s="2"/>
      <c r="AAM247" s="2"/>
      <c r="AAN247" s="2"/>
      <c r="AAO247" s="2"/>
      <c r="AAP247" s="2"/>
      <c r="AAQ247" s="2"/>
      <c r="AAR247" s="2"/>
      <c r="AAS247" s="2"/>
      <c r="AAT247" s="2"/>
      <c r="AAU247" s="2"/>
      <c r="AAV247" s="2"/>
      <c r="AAW247" s="2"/>
      <c r="AAX247" s="2"/>
      <c r="AAY247" s="2"/>
      <c r="AAZ247" s="2"/>
      <c r="ABA247" s="2"/>
      <c r="ABB247" s="2"/>
      <c r="ABC247" s="2"/>
      <c r="ABD247" s="2"/>
      <c r="ABE247" s="2"/>
      <c r="ABF247" s="2"/>
      <c r="ABG247" s="2"/>
      <c r="ABH247" s="2"/>
      <c r="ABI247" s="2"/>
      <c r="ABJ247" s="2"/>
      <c r="ABK247" s="2"/>
      <c r="ABL247" s="2"/>
      <c r="ABM247" s="2"/>
      <c r="ABN247" s="2"/>
      <c r="ABO247" s="2"/>
      <c r="ABP247" s="2"/>
      <c r="ABQ247" s="2"/>
      <c r="ABR247" s="2"/>
      <c r="ABS247" s="2"/>
      <c r="ABT247" s="2"/>
      <c r="ABU247" s="2"/>
      <c r="ABV247" s="2"/>
      <c r="ABW247" s="2"/>
      <c r="ABX247" s="2"/>
      <c r="ABY247" s="2"/>
      <c r="ABZ247" s="2"/>
      <c r="ACA247" s="2"/>
      <c r="ACB247" s="2"/>
      <c r="ACC247" s="2"/>
      <c r="ACD247" s="2"/>
      <c r="ACE247" s="2"/>
      <c r="ACF247" s="2"/>
      <c r="ACG247" s="2"/>
      <c r="ACH247" s="2"/>
      <c r="ACI247" s="2"/>
      <c r="ACJ247" s="2"/>
      <c r="ACK247" s="2"/>
      <c r="ACL247" s="2"/>
      <c r="ACM247" s="2"/>
      <c r="ACN247" s="2"/>
      <c r="ACO247" s="2"/>
      <c r="ACP247" s="2"/>
      <c r="ACQ247" s="2"/>
      <c r="ACR247" s="2"/>
      <c r="ACS247" s="2"/>
      <c r="ACT247" s="2"/>
      <c r="ACU247" s="2"/>
      <c r="ACV247" s="2"/>
      <c r="ACW247" s="2"/>
      <c r="ACX247" s="2"/>
      <c r="ACY247" s="2"/>
      <c r="ACZ247" s="2"/>
      <c r="ADA247" s="2"/>
      <c r="ADB247" s="2"/>
      <c r="ADC247" s="2"/>
      <c r="ADD247" s="2"/>
      <c r="ADE247" s="2"/>
      <c r="ADF247" s="2"/>
      <c r="ADG247" s="2"/>
      <c r="ADH247" s="2"/>
      <c r="ADI247" s="2"/>
      <c r="ADJ247" s="2"/>
      <c r="ADK247" s="2"/>
      <c r="ADL247" s="2"/>
      <c r="ADM247" s="2"/>
      <c r="ADN247" s="2"/>
      <c r="ADO247" s="2"/>
      <c r="ADP247" s="2"/>
      <c r="ADQ247" s="2"/>
      <c r="ADR247" s="2"/>
      <c r="ADS247" s="2"/>
      <c r="ADT247" s="2"/>
      <c r="ADU247" s="2"/>
      <c r="ADV247" s="2"/>
      <c r="ADW247" s="2"/>
      <c r="ADX247" s="2"/>
      <c r="ADY247" s="2"/>
      <c r="ADZ247" s="2"/>
      <c r="AEA247" s="2"/>
      <c r="AEB247" s="2"/>
      <c r="AEC247" s="2"/>
      <c r="AED247" s="2"/>
      <c r="AEE247" s="2"/>
      <c r="AEF247" s="2"/>
      <c r="AEG247" s="2"/>
      <c r="AEH247" s="2"/>
      <c r="AEI247" s="2"/>
      <c r="AEJ247" s="2"/>
      <c r="AEK247" s="2"/>
      <c r="AEL247" s="2"/>
      <c r="AEM247" s="2"/>
      <c r="AEN247" s="2"/>
      <c r="AEO247" s="2"/>
      <c r="AEP247" s="2"/>
      <c r="AEQ247" s="2"/>
      <c r="AER247" s="2"/>
      <c r="AES247" s="2"/>
      <c r="AET247" s="2"/>
      <c r="AEU247" s="2"/>
      <c r="AEV247" s="2"/>
      <c r="AEW247" s="2"/>
      <c r="AEX247" s="2"/>
      <c r="AEY247" s="2"/>
      <c r="AEZ247" s="2"/>
      <c r="AFA247" s="2"/>
      <c r="AFB247" s="2"/>
      <c r="AFC247" s="2"/>
      <c r="AFD247" s="2"/>
      <c r="AFE247" s="2"/>
      <c r="AFF247" s="2"/>
      <c r="AFG247" s="2"/>
      <c r="AFH247" s="2"/>
      <c r="AFI247" s="2"/>
      <c r="AFJ247" s="2"/>
      <c r="AFK247" s="2"/>
      <c r="AFL247" s="2"/>
      <c r="AFM247" s="2"/>
      <c r="AFN247" s="2"/>
      <c r="AFO247" s="2"/>
      <c r="AFP247" s="2"/>
      <c r="AFQ247" s="2"/>
      <c r="AFR247" s="2"/>
      <c r="AFS247" s="2"/>
      <c r="AFT247" s="2"/>
      <c r="AFU247" s="2"/>
      <c r="AFV247" s="2"/>
      <c r="AFW247" s="2"/>
      <c r="AFX247" s="2"/>
      <c r="AFY247" s="2"/>
      <c r="AFZ247" s="2"/>
      <c r="AGA247" s="2"/>
      <c r="AGB247" s="2"/>
      <c r="AGC247" s="2"/>
      <c r="AGD247" s="2"/>
      <c r="AGE247" s="2"/>
      <c r="AGF247" s="2"/>
      <c r="AGG247" s="2"/>
      <c r="AGH247" s="2"/>
      <c r="AGI247" s="2"/>
      <c r="AGJ247" s="2"/>
      <c r="AGK247" s="2"/>
      <c r="AGL247" s="2"/>
      <c r="AGM247" s="2"/>
      <c r="AGN247" s="2"/>
      <c r="AGO247" s="2"/>
      <c r="AGP247" s="2"/>
      <c r="AGQ247" s="2"/>
      <c r="AGR247" s="2"/>
      <c r="AGS247" s="2"/>
      <c r="AGT247" s="2"/>
      <c r="AGU247" s="2"/>
      <c r="AGV247" s="2"/>
      <c r="AGW247" s="2"/>
      <c r="AGX247" s="2"/>
      <c r="AGY247" s="2"/>
      <c r="AGZ247" s="2"/>
      <c r="AHA247" s="2"/>
      <c r="AHB247" s="2"/>
      <c r="AHC247" s="2"/>
      <c r="AHD247" s="2"/>
      <c r="AHE247" s="2"/>
      <c r="AHF247" s="2"/>
      <c r="AHG247" s="2"/>
      <c r="AHH247" s="2"/>
      <c r="AHI247" s="2"/>
      <c r="AHJ247" s="2"/>
      <c r="AHK247" s="2"/>
      <c r="AHL247" s="2"/>
      <c r="AHM247" s="2"/>
      <c r="AHN247" s="2"/>
      <c r="AHO247" s="2"/>
      <c r="AHP247" s="2"/>
      <c r="AHQ247" s="2"/>
      <c r="AHR247" s="2"/>
      <c r="AHS247" s="2"/>
      <c r="AHT247" s="2"/>
      <c r="AHU247" s="2"/>
      <c r="AHV247" s="2"/>
      <c r="AHW247" s="2"/>
      <c r="AHX247" s="2"/>
      <c r="AHY247" s="2"/>
      <c r="AHZ247" s="2"/>
      <c r="AIA247" s="2"/>
      <c r="AIB247" s="2"/>
      <c r="AIC247" s="2"/>
      <c r="AID247" s="2"/>
      <c r="AIE247" s="2"/>
      <c r="AIF247" s="2"/>
      <c r="AIG247" s="2"/>
      <c r="AIH247" s="2"/>
      <c r="AII247" s="2"/>
      <c r="AIJ247" s="2"/>
      <c r="AIK247" s="2"/>
      <c r="AIL247" s="2"/>
      <c r="AIM247" s="2"/>
      <c r="AIN247" s="2"/>
      <c r="AIO247" s="2"/>
      <c r="AIP247" s="2"/>
      <c r="AIQ247" s="2"/>
      <c r="AIR247" s="2"/>
      <c r="AIS247" s="2"/>
      <c r="AIT247" s="2"/>
      <c r="AIU247" s="2"/>
      <c r="AIV247" s="2"/>
      <c r="AIW247" s="2"/>
      <c r="AIX247" s="2"/>
      <c r="AIY247" s="2"/>
      <c r="AIZ247" s="2"/>
      <c r="AJA247" s="2"/>
      <c r="AJB247" s="2"/>
      <c r="AJC247" s="2"/>
      <c r="AJD247" s="2"/>
      <c r="AJE247" s="2"/>
      <c r="AJF247" s="2"/>
      <c r="AJG247" s="2"/>
      <c r="AJH247" s="2"/>
      <c r="AJI247" s="2"/>
      <c r="AJJ247" s="2"/>
      <c r="AJK247" s="2"/>
      <c r="AJL247" s="2"/>
      <c r="AJM247" s="2"/>
      <c r="AJN247" s="2"/>
      <c r="AJO247" s="2"/>
      <c r="AJP247" s="2"/>
      <c r="AJQ247" s="2"/>
    </row>
    <row r="248" spans="1:953" s="1" customFormat="1">
      <c r="A248" s="2"/>
      <c r="B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  <c r="HQ248" s="2"/>
      <c r="HR248" s="2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  <c r="II248" s="2"/>
      <c r="IJ248" s="2"/>
      <c r="IK248" s="2"/>
      <c r="IL248" s="2"/>
      <c r="IM248" s="2"/>
      <c r="IN248" s="2"/>
      <c r="IO248" s="2"/>
      <c r="IP248" s="2"/>
      <c r="IQ248" s="2"/>
      <c r="IR248" s="2"/>
      <c r="IS248" s="2"/>
      <c r="IT248" s="2"/>
      <c r="IU248" s="2"/>
      <c r="IV248" s="2"/>
      <c r="IW248" s="2"/>
      <c r="IX248" s="2"/>
      <c r="IY248" s="2"/>
      <c r="IZ248" s="2"/>
      <c r="JA248" s="2"/>
      <c r="JB248" s="2"/>
      <c r="JC248" s="2"/>
      <c r="JD248" s="2"/>
      <c r="JE248" s="2"/>
      <c r="JF248" s="2"/>
      <c r="JG248" s="2"/>
      <c r="JH248" s="2"/>
      <c r="JI248" s="2"/>
      <c r="JJ248" s="2"/>
      <c r="JK248" s="2"/>
      <c r="JL248" s="2"/>
      <c r="JM248" s="2"/>
      <c r="JN248" s="2"/>
      <c r="JO248" s="2"/>
      <c r="JP248" s="2"/>
      <c r="JQ248" s="2"/>
      <c r="JR248" s="2"/>
      <c r="JS248" s="2"/>
      <c r="JT248" s="2"/>
      <c r="JU248" s="2"/>
      <c r="JV248" s="2"/>
      <c r="JW248" s="2"/>
      <c r="JX248" s="2"/>
      <c r="JY248" s="2"/>
      <c r="JZ248" s="2"/>
      <c r="KA248" s="2"/>
      <c r="KB248" s="2"/>
      <c r="KC248" s="2"/>
      <c r="KD248" s="2"/>
      <c r="KE248" s="2"/>
      <c r="KF248" s="2"/>
      <c r="KG248" s="2"/>
      <c r="KH248" s="2"/>
      <c r="KI248" s="2"/>
      <c r="KJ248" s="2"/>
      <c r="KK248" s="2"/>
      <c r="KL248" s="2"/>
      <c r="KM248" s="2"/>
      <c r="KN248" s="2"/>
      <c r="KO248" s="2"/>
      <c r="KP248" s="2"/>
      <c r="KQ248" s="2"/>
      <c r="KR248" s="2"/>
      <c r="KS248" s="2"/>
      <c r="KT248" s="2"/>
      <c r="KU248" s="2"/>
      <c r="KV248" s="2"/>
      <c r="KW248" s="2"/>
      <c r="KX248" s="2"/>
      <c r="KY248" s="2"/>
      <c r="KZ248" s="2"/>
      <c r="LA248" s="2"/>
      <c r="LB248" s="2"/>
      <c r="LC248" s="2"/>
      <c r="LD248" s="2"/>
      <c r="LE248" s="2"/>
      <c r="LF248" s="2"/>
      <c r="LG248" s="2"/>
      <c r="LH248" s="2"/>
      <c r="LI248" s="2"/>
      <c r="LJ248" s="2"/>
      <c r="LK248" s="2"/>
      <c r="LL248" s="2"/>
      <c r="LM248" s="2"/>
      <c r="LN248" s="2"/>
      <c r="LO248" s="2"/>
      <c r="LP248" s="2"/>
      <c r="LQ248" s="2"/>
      <c r="LR248" s="2"/>
      <c r="LS248" s="2"/>
      <c r="LT248" s="2"/>
      <c r="LU248" s="2"/>
      <c r="LV248" s="2"/>
      <c r="LW248" s="2"/>
      <c r="LX248" s="2"/>
      <c r="LY248" s="2"/>
      <c r="LZ248" s="2"/>
      <c r="MA248" s="2"/>
      <c r="MB248" s="2"/>
      <c r="MC248" s="2"/>
      <c r="MD248" s="2"/>
      <c r="ME248" s="2"/>
      <c r="MF248" s="2"/>
      <c r="MG248" s="2"/>
      <c r="MH248" s="2"/>
      <c r="MI248" s="2"/>
      <c r="MJ248" s="2"/>
      <c r="MK248" s="2"/>
      <c r="ML248" s="2"/>
      <c r="MM248" s="2"/>
      <c r="MN248" s="2"/>
      <c r="MO248" s="2"/>
      <c r="MP248" s="2"/>
      <c r="MQ248" s="2"/>
      <c r="MR248" s="2"/>
      <c r="MS248" s="2"/>
      <c r="MT248" s="2"/>
      <c r="MU248" s="2"/>
      <c r="MV248" s="2"/>
      <c r="MW248" s="2"/>
      <c r="MX248" s="2"/>
      <c r="MY248" s="2"/>
      <c r="MZ248" s="2"/>
      <c r="NA248" s="2"/>
      <c r="NB248" s="2"/>
      <c r="NC248" s="2"/>
      <c r="ND248" s="2"/>
      <c r="NE248" s="2"/>
      <c r="NF248" s="2"/>
      <c r="NG248" s="2"/>
      <c r="NH248" s="2"/>
      <c r="NI248" s="2"/>
      <c r="NJ248" s="2"/>
      <c r="NK248" s="2"/>
      <c r="NL248" s="2"/>
      <c r="NM248" s="2"/>
      <c r="NN248" s="2"/>
      <c r="NO248" s="2"/>
      <c r="NP248" s="2"/>
      <c r="NQ248" s="2"/>
      <c r="NR248" s="2"/>
      <c r="NS248" s="2"/>
      <c r="NT248" s="2"/>
      <c r="NU248" s="2"/>
      <c r="NV248" s="2"/>
      <c r="NW248" s="2"/>
      <c r="NX248" s="2"/>
      <c r="NY248" s="2"/>
      <c r="NZ248" s="2"/>
      <c r="OA248" s="2"/>
      <c r="OB248" s="2"/>
      <c r="OC248" s="2"/>
      <c r="OD248" s="2"/>
      <c r="OE248" s="2"/>
      <c r="OF248" s="2"/>
      <c r="OG248" s="2"/>
      <c r="OH248" s="2"/>
      <c r="OI248" s="2"/>
      <c r="OJ248" s="2"/>
      <c r="OK248" s="2"/>
      <c r="OL248" s="2"/>
      <c r="OM248" s="2"/>
      <c r="ON248" s="2"/>
      <c r="OO248" s="2"/>
      <c r="OP248" s="2"/>
      <c r="OQ248" s="2"/>
      <c r="OR248" s="2"/>
      <c r="OS248" s="2"/>
      <c r="OT248" s="2"/>
      <c r="OU248" s="2"/>
      <c r="OV248" s="2"/>
      <c r="OW248" s="2"/>
      <c r="OX248" s="2"/>
      <c r="OY248" s="2"/>
      <c r="OZ248" s="2"/>
      <c r="PA248" s="2"/>
      <c r="PB248" s="2"/>
      <c r="PC248" s="2"/>
      <c r="PD248" s="2"/>
      <c r="PE248" s="2"/>
      <c r="PF248" s="2"/>
      <c r="PG248" s="2"/>
      <c r="PH248" s="2"/>
      <c r="PI248" s="2"/>
      <c r="PJ248" s="2"/>
      <c r="PK248" s="2"/>
      <c r="PL248" s="2"/>
      <c r="PM248" s="2"/>
      <c r="PN248" s="2"/>
      <c r="PO248" s="2"/>
      <c r="PP248" s="2"/>
      <c r="PQ248" s="2"/>
      <c r="PR248" s="2"/>
      <c r="PS248" s="2"/>
      <c r="PT248" s="2"/>
      <c r="PU248" s="2"/>
      <c r="PV248" s="2"/>
      <c r="PW248" s="2"/>
      <c r="PX248" s="2"/>
      <c r="PY248" s="2"/>
      <c r="PZ248" s="2"/>
      <c r="QA248" s="2"/>
      <c r="QB248" s="2"/>
      <c r="QC248" s="2"/>
      <c r="QD248" s="2"/>
      <c r="QE248" s="2"/>
      <c r="QF248" s="2"/>
      <c r="QG248" s="2"/>
      <c r="QH248" s="2"/>
      <c r="QI248" s="2"/>
      <c r="QJ248" s="2"/>
      <c r="QK248" s="2"/>
      <c r="QL248" s="2"/>
      <c r="QM248" s="2"/>
      <c r="QN248" s="2"/>
      <c r="QO248" s="2"/>
      <c r="QP248" s="2"/>
      <c r="QQ248" s="2"/>
      <c r="QR248" s="2"/>
      <c r="QS248" s="2"/>
      <c r="QT248" s="2"/>
      <c r="QU248" s="2"/>
      <c r="QV248" s="2"/>
      <c r="QW248" s="2"/>
      <c r="QX248" s="2"/>
      <c r="QY248" s="2"/>
      <c r="QZ248" s="2"/>
      <c r="RA248" s="2"/>
      <c r="RB248" s="2"/>
      <c r="RC248" s="2"/>
      <c r="RD248" s="2"/>
      <c r="RE248" s="2"/>
      <c r="RF248" s="2"/>
      <c r="RG248" s="2"/>
      <c r="RH248" s="2"/>
      <c r="RI248" s="2"/>
      <c r="RJ248" s="2"/>
      <c r="RK248" s="2"/>
      <c r="RL248" s="2"/>
      <c r="RM248" s="2"/>
      <c r="RN248" s="2"/>
      <c r="RO248" s="2"/>
      <c r="RP248" s="2"/>
      <c r="RQ248" s="2"/>
      <c r="RR248" s="2"/>
      <c r="RS248" s="2"/>
      <c r="RT248" s="2"/>
      <c r="RU248" s="2"/>
      <c r="RV248" s="2"/>
      <c r="RW248" s="2"/>
      <c r="RX248" s="2"/>
      <c r="RY248" s="2"/>
      <c r="RZ248" s="2"/>
      <c r="SA248" s="2"/>
      <c r="SB248" s="2"/>
      <c r="SC248" s="2"/>
      <c r="SD248" s="2"/>
      <c r="SE248" s="2"/>
      <c r="SF248" s="2"/>
      <c r="SG248" s="2"/>
      <c r="SH248" s="2"/>
      <c r="SI248" s="2"/>
      <c r="SJ248" s="2"/>
      <c r="SK248" s="2"/>
      <c r="SL248" s="2"/>
      <c r="SM248" s="2"/>
      <c r="SN248" s="2"/>
      <c r="SO248" s="2"/>
      <c r="SP248" s="2"/>
      <c r="SQ248" s="2"/>
      <c r="SR248" s="2"/>
      <c r="SS248" s="2"/>
      <c r="ST248" s="2"/>
      <c r="SU248" s="2"/>
      <c r="SV248" s="2"/>
      <c r="SW248" s="2"/>
      <c r="SX248" s="2"/>
      <c r="SY248" s="2"/>
      <c r="SZ248" s="2"/>
      <c r="TA248" s="2"/>
      <c r="TB248" s="2"/>
      <c r="TC248" s="2"/>
      <c r="TD248" s="2"/>
      <c r="TE248" s="2"/>
      <c r="TF248" s="2"/>
      <c r="TG248" s="2"/>
      <c r="TH248" s="2"/>
      <c r="TI248" s="2"/>
      <c r="TJ248" s="2"/>
      <c r="TK248" s="2"/>
      <c r="TL248" s="2"/>
      <c r="TM248" s="2"/>
      <c r="TN248" s="2"/>
      <c r="TO248" s="2"/>
      <c r="TP248" s="2"/>
      <c r="TQ248" s="2"/>
      <c r="TR248" s="2"/>
      <c r="TS248" s="2"/>
      <c r="TT248" s="2"/>
      <c r="TU248" s="2"/>
      <c r="TV248" s="2"/>
      <c r="TW248" s="2"/>
      <c r="TX248" s="2"/>
      <c r="TY248" s="2"/>
      <c r="TZ248" s="2"/>
      <c r="UA248" s="2"/>
      <c r="UB248" s="2"/>
      <c r="UC248" s="2"/>
      <c r="UD248" s="2"/>
      <c r="UE248" s="2"/>
      <c r="UF248" s="2"/>
      <c r="UG248" s="2"/>
      <c r="UH248" s="2"/>
      <c r="UI248" s="2"/>
      <c r="UJ248" s="2"/>
      <c r="UK248" s="2"/>
      <c r="UL248" s="2"/>
      <c r="UM248" s="2"/>
      <c r="UN248" s="2"/>
      <c r="UO248" s="2"/>
      <c r="UP248" s="2"/>
      <c r="UQ248" s="2"/>
      <c r="UR248" s="2"/>
      <c r="US248" s="2"/>
      <c r="UT248" s="2"/>
      <c r="UU248" s="2"/>
      <c r="UV248" s="2"/>
      <c r="UW248" s="2"/>
      <c r="UX248" s="2"/>
      <c r="UY248" s="2"/>
      <c r="UZ248" s="2"/>
      <c r="VA248" s="2"/>
      <c r="VB248" s="2"/>
      <c r="VC248" s="2"/>
      <c r="VD248" s="2"/>
      <c r="VE248" s="2"/>
      <c r="VF248" s="2"/>
      <c r="VG248" s="2"/>
      <c r="VH248" s="2"/>
      <c r="VI248" s="2"/>
      <c r="VJ248" s="2"/>
      <c r="VK248" s="2"/>
      <c r="VL248" s="2"/>
      <c r="VM248" s="2"/>
      <c r="VN248" s="2"/>
      <c r="VO248" s="2"/>
      <c r="VP248" s="2"/>
      <c r="VQ248" s="2"/>
      <c r="VR248" s="2"/>
      <c r="VS248" s="2"/>
      <c r="VT248" s="2"/>
      <c r="VU248" s="2"/>
      <c r="VV248" s="2"/>
      <c r="VW248" s="2"/>
      <c r="VX248" s="2"/>
      <c r="VY248" s="2"/>
      <c r="VZ248" s="2"/>
      <c r="WA248" s="2"/>
      <c r="WB248" s="2"/>
      <c r="WC248" s="2"/>
      <c r="WD248" s="2"/>
      <c r="WE248" s="2"/>
      <c r="WF248" s="2"/>
      <c r="WG248" s="2"/>
      <c r="WH248" s="2"/>
      <c r="WI248" s="2"/>
      <c r="WJ248" s="2"/>
      <c r="WK248" s="2"/>
      <c r="WL248" s="2"/>
      <c r="WM248" s="2"/>
      <c r="WN248" s="2"/>
      <c r="WO248" s="2"/>
      <c r="WP248" s="2"/>
      <c r="WQ248" s="2"/>
      <c r="WR248" s="2"/>
      <c r="WS248" s="2"/>
      <c r="WT248" s="2"/>
      <c r="WU248" s="2"/>
      <c r="WV248" s="2"/>
      <c r="WW248" s="2"/>
      <c r="WX248" s="2"/>
      <c r="WY248" s="2"/>
      <c r="WZ248" s="2"/>
      <c r="XA248" s="2"/>
      <c r="XB248" s="2"/>
      <c r="XC248" s="2"/>
      <c r="XD248" s="2"/>
      <c r="XE248" s="2"/>
      <c r="XF248" s="2"/>
      <c r="XG248" s="2"/>
      <c r="XH248" s="2"/>
      <c r="XI248" s="2"/>
      <c r="XJ248" s="2"/>
      <c r="XK248" s="2"/>
      <c r="XL248" s="2"/>
      <c r="XM248" s="2"/>
      <c r="XN248" s="2"/>
      <c r="XO248" s="2"/>
      <c r="XP248" s="2"/>
      <c r="XQ248" s="2"/>
      <c r="XR248" s="2"/>
      <c r="XS248" s="2"/>
      <c r="XT248" s="2"/>
      <c r="XU248" s="2"/>
      <c r="XV248" s="2"/>
      <c r="XW248" s="2"/>
      <c r="XX248" s="2"/>
      <c r="XY248" s="2"/>
      <c r="XZ248" s="2"/>
      <c r="YA248" s="2"/>
      <c r="YB248" s="2"/>
      <c r="YC248" s="2"/>
      <c r="YD248" s="2"/>
      <c r="YE248" s="2"/>
      <c r="YF248" s="2"/>
      <c r="YG248" s="2"/>
      <c r="YH248" s="2"/>
      <c r="YI248" s="2"/>
      <c r="YJ248" s="2"/>
      <c r="YK248" s="2"/>
      <c r="YL248" s="2"/>
      <c r="YM248" s="2"/>
      <c r="YN248" s="2"/>
      <c r="YO248" s="2"/>
      <c r="YP248" s="2"/>
      <c r="YQ248" s="2"/>
      <c r="YR248" s="2"/>
      <c r="YS248" s="2"/>
      <c r="YT248" s="2"/>
      <c r="YU248" s="2"/>
      <c r="YV248" s="2"/>
      <c r="YW248" s="2"/>
      <c r="YX248" s="2"/>
      <c r="YY248" s="2"/>
      <c r="YZ248" s="2"/>
      <c r="ZA248" s="2"/>
      <c r="ZB248" s="2"/>
      <c r="ZC248" s="2"/>
      <c r="ZD248" s="2"/>
      <c r="ZE248" s="2"/>
      <c r="ZF248" s="2"/>
      <c r="ZG248" s="2"/>
      <c r="ZH248" s="2"/>
      <c r="ZI248" s="2"/>
      <c r="ZJ248" s="2"/>
      <c r="ZK248" s="2"/>
      <c r="ZL248" s="2"/>
      <c r="ZM248" s="2"/>
      <c r="ZN248" s="2"/>
      <c r="ZO248" s="2"/>
      <c r="ZP248" s="2"/>
      <c r="ZQ248" s="2"/>
      <c r="ZR248" s="2"/>
      <c r="ZS248" s="2"/>
      <c r="ZT248" s="2"/>
      <c r="ZU248" s="2"/>
      <c r="ZV248" s="2"/>
      <c r="ZW248" s="2"/>
      <c r="ZX248" s="2"/>
      <c r="ZY248" s="2"/>
      <c r="ZZ248" s="2"/>
      <c r="AAA248" s="2"/>
      <c r="AAB248" s="2"/>
      <c r="AAC248" s="2"/>
      <c r="AAD248" s="2"/>
      <c r="AAE248" s="2"/>
      <c r="AAF248" s="2"/>
      <c r="AAG248" s="2"/>
      <c r="AAH248" s="2"/>
      <c r="AAI248" s="2"/>
      <c r="AAJ248" s="2"/>
      <c r="AAK248" s="2"/>
      <c r="AAL248" s="2"/>
      <c r="AAM248" s="2"/>
      <c r="AAN248" s="2"/>
      <c r="AAO248" s="2"/>
      <c r="AAP248" s="2"/>
      <c r="AAQ248" s="2"/>
      <c r="AAR248" s="2"/>
      <c r="AAS248" s="2"/>
      <c r="AAT248" s="2"/>
      <c r="AAU248" s="2"/>
      <c r="AAV248" s="2"/>
      <c r="AAW248" s="2"/>
      <c r="AAX248" s="2"/>
      <c r="AAY248" s="2"/>
      <c r="AAZ248" s="2"/>
      <c r="ABA248" s="2"/>
      <c r="ABB248" s="2"/>
      <c r="ABC248" s="2"/>
      <c r="ABD248" s="2"/>
      <c r="ABE248" s="2"/>
      <c r="ABF248" s="2"/>
      <c r="ABG248" s="2"/>
      <c r="ABH248" s="2"/>
      <c r="ABI248" s="2"/>
      <c r="ABJ248" s="2"/>
      <c r="ABK248" s="2"/>
      <c r="ABL248" s="2"/>
      <c r="ABM248" s="2"/>
      <c r="ABN248" s="2"/>
      <c r="ABO248" s="2"/>
      <c r="ABP248" s="2"/>
      <c r="ABQ248" s="2"/>
      <c r="ABR248" s="2"/>
      <c r="ABS248" s="2"/>
      <c r="ABT248" s="2"/>
      <c r="ABU248" s="2"/>
      <c r="ABV248" s="2"/>
      <c r="ABW248" s="2"/>
      <c r="ABX248" s="2"/>
      <c r="ABY248" s="2"/>
      <c r="ABZ248" s="2"/>
      <c r="ACA248" s="2"/>
      <c r="ACB248" s="2"/>
      <c r="ACC248" s="2"/>
      <c r="ACD248" s="2"/>
      <c r="ACE248" s="2"/>
      <c r="ACF248" s="2"/>
      <c r="ACG248" s="2"/>
      <c r="ACH248" s="2"/>
      <c r="ACI248" s="2"/>
      <c r="ACJ248" s="2"/>
      <c r="ACK248" s="2"/>
      <c r="ACL248" s="2"/>
      <c r="ACM248" s="2"/>
      <c r="ACN248" s="2"/>
      <c r="ACO248" s="2"/>
      <c r="ACP248" s="2"/>
      <c r="ACQ248" s="2"/>
      <c r="ACR248" s="2"/>
      <c r="ACS248" s="2"/>
      <c r="ACT248" s="2"/>
      <c r="ACU248" s="2"/>
      <c r="ACV248" s="2"/>
      <c r="ACW248" s="2"/>
      <c r="ACX248" s="2"/>
      <c r="ACY248" s="2"/>
      <c r="ACZ248" s="2"/>
      <c r="ADA248" s="2"/>
      <c r="ADB248" s="2"/>
      <c r="ADC248" s="2"/>
      <c r="ADD248" s="2"/>
      <c r="ADE248" s="2"/>
      <c r="ADF248" s="2"/>
      <c r="ADG248" s="2"/>
      <c r="ADH248" s="2"/>
      <c r="ADI248" s="2"/>
      <c r="ADJ248" s="2"/>
      <c r="ADK248" s="2"/>
      <c r="ADL248" s="2"/>
      <c r="ADM248" s="2"/>
      <c r="ADN248" s="2"/>
      <c r="ADO248" s="2"/>
      <c r="ADP248" s="2"/>
      <c r="ADQ248" s="2"/>
      <c r="ADR248" s="2"/>
      <c r="ADS248" s="2"/>
      <c r="ADT248" s="2"/>
      <c r="ADU248" s="2"/>
      <c r="ADV248" s="2"/>
      <c r="ADW248" s="2"/>
      <c r="ADX248" s="2"/>
      <c r="ADY248" s="2"/>
      <c r="ADZ248" s="2"/>
      <c r="AEA248" s="2"/>
      <c r="AEB248" s="2"/>
      <c r="AEC248" s="2"/>
      <c r="AED248" s="2"/>
      <c r="AEE248" s="2"/>
      <c r="AEF248" s="2"/>
      <c r="AEG248" s="2"/>
      <c r="AEH248" s="2"/>
      <c r="AEI248" s="2"/>
      <c r="AEJ248" s="2"/>
      <c r="AEK248" s="2"/>
      <c r="AEL248" s="2"/>
      <c r="AEM248" s="2"/>
      <c r="AEN248" s="2"/>
      <c r="AEO248" s="2"/>
      <c r="AEP248" s="2"/>
      <c r="AEQ248" s="2"/>
      <c r="AER248" s="2"/>
      <c r="AES248" s="2"/>
      <c r="AET248" s="2"/>
      <c r="AEU248" s="2"/>
      <c r="AEV248" s="2"/>
      <c r="AEW248" s="2"/>
      <c r="AEX248" s="2"/>
      <c r="AEY248" s="2"/>
      <c r="AEZ248" s="2"/>
      <c r="AFA248" s="2"/>
      <c r="AFB248" s="2"/>
      <c r="AFC248" s="2"/>
      <c r="AFD248" s="2"/>
      <c r="AFE248" s="2"/>
      <c r="AFF248" s="2"/>
      <c r="AFG248" s="2"/>
      <c r="AFH248" s="2"/>
      <c r="AFI248" s="2"/>
      <c r="AFJ248" s="2"/>
      <c r="AFK248" s="2"/>
      <c r="AFL248" s="2"/>
      <c r="AFM248" s="2"/>
      <c r="AFN248" s="2"/>
      <c r="AFO248" s="2"/>
      <c r="AFP248" s="2"/>
      <c r="AFQ248" s="2"/>
      <c r="AFR248" s="2"/>
      <c r="AFS248" s="2"/>
      <c r="AFT248" s="2"/>
      <c r="AFU248" s="2"/>
      <c r="AFV248" s="2"/>
      <c r="AFW248" s="2"/>
      <c r="AFX248" s="2"/>
      <c r="AFY248" s="2"/>
      <c r="AFZ248" s="2"/>
      <c r="AGA248" s="2"/>
      <c r="AGB248" s="2"/>
      <c r="AGC248" s="2"/>
      <c r="AGD248" s="2"/>
      <c r="AGE248" s="2"/>
      <c r="AGF248" s="2"/>
      <c r="AGG248" s="2"/>
      <c r="AGH248" s="2"/>
      <c r="AGI248" s="2"/>
      <c r="AGJ248" s="2"/>
      <c r="AGK248" s="2"/>
      <c r="AGL248" s="2"/>
      <c r="AGM248" s="2"/>
      <c r="AGN248" s="2"/>
      <c r="AGO248" s="2"/>
      <c r="AGP248" s="2"/>
      <c r="AGQ248" s="2"/>
      <c r="AGR248" s="2"/>
      <c r="AGS248" s="2"/>
      <c r="AGT248" s="2"/>
      <c r="AGU248" s="2"/>
      <c r="AGV248" s="2"/>
      <c r="AGW248" s="2"/>
      <c r="AGX248" s="2"/>
      <c r="AGY248" s="2"/>
      <c r="AGZ248" s="2"/>
      <c r="AHA248" s="2"/>
      <c r="AHB248" s="2"/>
      <c r="AHC248" s="2"/>
      <c r="AHD248" s="2"/>
      <c r="AHE248" s="2"/>
      <c r="AHF248" s="2"/>
      <c r="AHG248" s="2"/>
      <c r="AHH248" s="2"/>
      <c r="AHI248" s="2"/>
      <c r="AHJ248" s="2"/>
      <c r="AHK248" s="2"/>
      <c r="AHL248" s="2"/>
      <c r="AHM248" s="2"/>
      <c r="AHN248" s="2"/>
      <c r="AHO248" s="2"/>
      <c r="AHP248" s="2"/>
      <c r="AHQ248" s="2"/>
      <c r="AHR248" s="2"/>
      <c r="AHS248" s="2"/>
      <c r="AHT248" s="2"/>
      <c r="AHU248" s="2"/>
      <c r="AHV248" s="2"/>
      <c r="AHW248" s="2"/>
      <c r="AHX248" s="2"/>
      <c r="AHY248" s="2"/>
      <c r="AHZ248" s="2"/>
      <c r="AIA248" s="2"/>
      <c r="AIB248" s="2"/>
      <c r="AIC248" s="2"/>
      <c r="AID248" s="2"/>
      <c r="AIE248" s="2"/>
      <c r="AIF248" s="2"/>
      <c r="AIG248" s="2"/>
      <c r="AIH248" s="2"/>
      <c r="AII248" s="2"/>
      <c r="AIJ248" s="2"/>
      <c r="AIK248" s="2"/>
      <c r="AIL248" s="2"/>
      <c r="AIM248" s="2"/>
      <c r="AIN248" s="2"/>
      <c r="AIO248" s="2"/>
      <c r="AIP248" s="2"/>
      <c r="AIQ248" s="2"/>
      <c r="AIR248" s="2"/>
      <c r="AIS248" s="2"/>
      <c r="AIT248" s="2"/>
      <c r="AIU248" s="2"/>
      <c r="AIV248" s="2"/>
      <c r="AIW248" s="2"/>
      <c r="AIX248" s="2"/>
      <c r="AIY248" s="2"/>
      <c r="AIZ248" s="2"/>
      <c r="AJA248" s="2"/>
      <c r="AJB248" s="2"/>
      <c r="AJC248" s="2"/>
      <c r="AJD248" s="2"/>
      <c r="AJE248" s="2"/>
      <c r="AJF248" s="2"/>
      <c r="AJG248" s="2"/>
      <c r="AJH248" s="2"/>
      <c r="AJI248" s="2"/>
      <c r="AJJ248" s="2"/>
      <c r="AJK248" s="2"/>
      <c r="AJL248" s="2"/>
      <c r="AJM248" s="2"/>
      <c r="AJN248" s="2"/>
      <c r="AJO248" s="2"/>
      <c r="AJP248" s="2"/>
      <c r="AJQ248" s="2"/>
    </row>
    <row r="249" spans="1:953" s="1" customFormat="1">
      <c r="A249" s="2"/>
      <c r="B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/>
      <c r="HP249" s="2"/>
      <c r="HQ249" s="2"/>
      <c r="HR249" s="2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  <c r="ID249" s="2"/>
      <c r="IE249" s="2"/>
      <c r="IF249" s="2"/>
      <c r="IG249" s="2"/>
      <c r="IH249" s="2"/>
      <c r="II249" s="2"/>
      <c r="IJ249" s="2"/>
      <c r="IK249" s="2"/>
      <c r="IL249" s="2"/>
      <c r="IM249" s="2"/>
      <c r="IN249" s="2"/>
      <c r="IO249" s="2"/>
      <c r="IP249" s="2"/>
      <c r="IQ249" s="2"/>
      <c r="IR249" s="2"/>
      <c r="IS249" s="2"/>
      <c r="IT249" s="2"/>
      <c r="IU249" s="2"/>
      <c r="IV249" s="2"/>
      <c r="IW249" s="2"/>
      <c r="IX249" s="2"/>
      <c r="IY249" s="2"/>
      <c r="IZ249" s="2"/>
      <c r="JA249" s="2"/>
      <c r="JB249" s="2"/>
      <c r="JC249" s="2"/>
      <c r="JD249" s="2"/>
      <c r="JE249" s="2"/>
      <c r="JF249" s="2"/>
      <c r="JG249" s="2"/>
      <c r="JH249" s="2"/>
      <c r="JI249" s="2"/>
      <c r="JJ249" s="2"/>
      <c r="JK249" s="2"/>
      <c r="JL249" s="2"/>
      <c r="JM249" s="2"/>
      <c r="JN249" s="2"/>
      <c r="JO249" s="2"/>
      <c r="JP249" s="2"/>
      <c r="JQ249" s="2"/>
      <c r="JR249" s="2"/>
      <c r="JS249" s="2"/>
      <c r="JT249" s="2"/>
      <c r="JU249" s="2"/>
      <c r="JV249" s="2"/>
      <c r="JW249" s="2"/>
      <c r="JX249" s="2"/>
      <c r="JY249" s="2"/>
      <c r="JZ249" s="2"/>
      <c r="KA249" s="2"/>
      <c r="KB249" s="2"/>
      <c r="KC249" s="2"/>
      <c r="KD249" s="2"/>
      <c r="KE249" s="2"/>
      <c r="KF249" s="2"/>
      <c r="KG249" s="2"/>
      <c r="KH249" s="2"/>
      <c r="KI249" s="2"/>
      <c r="KJ249" s="2"/>
      <c r="KK249" s="2"/>
      <c r="KL249" s="2"/>
      <c r="KM249" s="2"/>
      <c r="KN249" s="2"/>
      <c r="KO249" s="2"/>
      <c r="KP249" s="2"/>
      <c r="KQ249" s="2"/>
      <c r="KR249" s="2"/>
      <c r="KS249" s="2"/>
      <c r="KT249" s="2"/>
      <c r="KU249" s="2"/>
      <c r="KV249" s="2"/>
      <c r="KW249" s="2"/>
      <c r="KX249" s="2"/>
      <c r="KY249" s="2"/>
      <c r="KZ249" s="2"/>
      <c r="LA249" s="2"/>
      <c r="LB249" s="2"/>
      <c r="LC249" s="2"/>
      <c r="LD249" s="2"/>
      <c r="LE249" s="2"/>
      <c r="LF249" s="2"/>
      <c r="LG249" s="2"/>
      <c r="LH249" s="2"/>
      <c r="LI249" s="2"/>
      <c r="LJ249" s="2"/>
      <c r="LK249" s="2"/>
      <c r="LL249" s="2"/>
      <c r="LM249" s="2"/>
      <c r="LN249" s="2"/>
      <c r="LO249" s="2"/>
      <c r="LP249" s="2"/>
      <c r="LQ249" s="2"/>
      <c r="LR249" s="2"/>
      <c r="LS249" s="2"/>
      <c r="LT249" s="2"/>
      <c r="LU249" s="2"/>
      <c r="LV249" s="2"/>
      <c r="LW249" s="2"/>
      <c r="LX249" s="2"/>
      <c r="LY249" s="2"/>
      <c r="LZ249" s="2"/>
      <c r="MA249" s="2"/>
      <c r="MB249" s="2"/>
      <c r="MC249" s="2"/>
      <c r="MD249" s="2"/>
      <c r="ME249" s="2"/>
      <c r="MF249" s="2"/>
      <c r="MG249" s="2"/>
      <c r="MH249" s="2"/>
      <c r="MI249" s="2"/>
      <c r="MJ249" s="2"/>
      <c r="MK249" s="2"/>
      <c r="ML249" s="2"/>
      <c r="MM249" s="2"/>
      <c r="MN249" s="2"/>
      <c r="MO249" s="2"/>
      <c r="MP249" s="2"/>
      <c r="MQ249" s="2"/>
      <c r="MR249" s="2"/>
      <c r="MS249" s="2"/>
      <c r="MT249" s="2"/>
      <c r="MU249" s="2"/>
      <c r="MV249" s="2"/>
      <c r="MW249" s="2"/>
      <c r="MX249" s="2"/>
      <c r="MY249" s="2"/>
      <c r="MZ249" s="2"/>
      <c r="NA249" s="2"/>
      <c r="NB249" s="2"/>
      <c r="NC249" s="2"/>
      <c r="ND249" s="2"/>
      <c r="NE249" s="2"/>
      <c r="NF249" s="2"/>
      <c r="NG249" s="2"/>
      <c r="NH249" s="2"/>
      <c r="NI249" s="2"/>
      <c r="NJ249" s="2"/>
      <c r="NK249" s="2"/>
      <c r="NL249" s="2"/>
      <c r="NM249" s="2"/>
      <c r="NN249" s="2"/>
      <c r="NO249" s="2"/>
      <c r="NP249" s="2"/>
      <c r="NQ249" s="2"/>
      <c r="NR249" s="2"/>
      <c r="NS249" s="2"/>
      <c r="NT249" s="2"/>
      <c r="NU249" s="2"/>
      <c r="NV249" s="2"/>
      <c r="NW249" s="2"/>
      <c r="NX249" s="2"/>
      <c r="NY249" s="2"/>
      <c r="NZ249" s="2"/>
      <c r="OA249" s="2"/>
      <c r="OB249" s="2"/>
      <c r="OC249" s="2"/>
      <c r="OD249" s="2"/>
      <c r="OE249" s="2"/>
      <c r="OF249" s="2"/>
      <c r="OG249" s="2"/>
      <c r="OH249" s="2"/>
      <c r="OI249" s="2"/>
      <c r="OJ249" s="2"/>
      <c r="OK249" s="2"/>
      <c r="OL249" s="2"/>
      <c r="OM249" s="2"/>
      <c r="ON249" s="2"/>
      <c r="OO249" s="2"/>
      <c r="OP249" s="2"/>
      <c r="OQ249" s="2"/>
      <c r="OR249" s="2"/>
      <c r="OS249" s="2"/>
      <c r="OT249" s="2"/>
      <c r="OU249" s="2"/>
      <c r="OV249" s="2"/>
      <c r="OW249" s="2"/>
      <c r="OX249" s="2"/>
      <c r="OY249" s="2"/>
      <c r="OZ249" s="2"/>
      <c r="PA249" s="2"/>
      <c r="PB249" s="2"/>
      <c r="PC249" s="2"/>
      <c r="PD249" s="2"/>
      <c r="PE249" s="2"/>
      <c r="PF249" s="2"/>
      <c r="PG249" s="2"/>
      <c r="PH249" s="2"/>
      <c r="PI249" s="2"/>
      <c r="PJ249" s="2"/>
      <c r="PK249" s="2"/>
      <c r="PL249" s="2"/>
      <c r="PM249" s="2"/>
      <c r="PN249" s="2"/>
      <c r="PO249" s="2"/>
      <c r="PP249" s="2"/>
      <c r="PQ249" s="2"/>
      <c r="PR249" s="2"/>
      <c r="PS249" s="2"/>
      <c r="PT249" s="2"/>
      <c r="PU249" s="2"/>
      <c r="PV249" s="2"/>
      <c r="PW249" s="2"/>
      <c r="PX249" s="2"/>
      <c r="PY249" s="2"/>
      <c r="PZ249" s="2"/>
      <c r="QA249" s="2"/>
      <c r="QB249" s="2"/>
      <c r="QC249" s="2"/>
      <c r="QD249" s="2"/>
      <c r="QE249" s="2"/>
      <c r="QF249" s="2"/>
      <c r="QG249" s="2"/>
      <c r="QH249" s="2"/>
      <c r="QI249" s="2"/>
      <c r="QJ249" s="2"/>
      <c r="QK249" s="2"/>
      <c r="QL249" s="2"/>
      <c r="QM249" s="2"/>
      <c r="QN249" s="2"/>
      <c r="QO249" s="2"/>
      <c r="QP249" s="2"/>
      <c r="QQ249" s="2"/>
      <c r="QR249" s="2"/>
      <c r="QS249" s="2"/>
      <c r="QT249" s="2"/>
      <c r="QU249" s="2"/>
      <c r="QV249" s="2"/>
      <c r="QW249" s="2"/>
      <c r="QX249" s="2"/>
      <c r="QY249" s="2"/>
      <c r="QZ249" s="2"/>
      <c r="RA249" s="2"/>
      <c r="RB249" s="2"/>
      <c r="RC249" s="2"/>
      <c r="RD249" s="2"/>
      <c r="RE249" s="2"/>
      <c r="RF249" s="2"/>
      <c r="RG249" s="2"/>
      <c r="RH249" s="2"/>
      <c r="RI249" s="2"/>
      <c r="RJ249" s="2"/>
      <c r="RK249" s="2"/>
      <c r="RL249" s="2"/>
      <c r="RM249" s="2"/>
      <c r="RN249" s="2"/>
      <c r="RO249" s="2"/>
      <c r="RP249" s="2"/>
      <c r="RQ249" s="2"/>
      <c r="RR249" s="2"/>
      <c r="RS249" s="2"/>
      <c r="RT249" s="2"/>
      <c r="RU249" s="2"/>
      <c r="RV249" s="2"/>
      <c r="RW249" s="2"/>
      <c r="RX249" s="2"/>
      <c r="RY249" s="2"/>
      <c r="RZ249" s="2"/>
      <c r="SA249" s="2"/>
      <c r="SB249" s="2"/>
      <c r="SC249" s="2"/>
      <c r="SD249" s="2"/>
      <c r="SE249" s="2"/>
      <c r="SF249" s="2"/>
      <c r="SG249" s="2"/>
      <c r="SH249" s="2"/>
      <c r="SI249" s="2"/>
      <c r="SJ249" s="2"/>
      <c r="SK249" s="2"/>
      <c r="SL249" s="2"/>
      <c r="SM249" s="2"/>
      <c r="SN249" s="2"/>
      <c r="SO249" s="2"/>
      <c r="SP249" s="2"/>
      <c r="SQ249" s="2"/>
      <c r="SR249" s="2"/>
      <c r="SS249" s="2"/>
      <c r="ST249" s="2"/>
      <c r="SU249" s="2"/>
      <c r="SV249" s="2"/>
      <c r="SW249" s="2"/>
      <c r="SX249" s="2"/>
      <c r="SY249" s="2"/>
      <c r="SZ249" s="2"/>
      <c r="TA249" s="2"/>
      <c r="TB249" s="2"/>
      <c r="TC249" s="2"/>
      <c r="TD249" s="2"/>
      <c r="TE249" s="2"/>
      <c r="TF249" s="2"/>
      <c r="TG249" s="2"/>
      <c r="TH249" s="2"/>
      <c r="TI249" s="2"/>
      <c r="TJ249" s="2"/>
      <c r="TK249" s="2"/>
      <c r="TL249" s="2"/>
      <c r="TM249" s="2"/>
      <c r="TN249" s="2"/>
      <c r="TO249" s="2"/>
      <c r="TP249" s="2"/>
      <c r="TQ249" s="2"/>
      <c r="TR249" s="2"/>
      <c r="TS249" s="2"/>
      <c r="TT249" s="2"/>
      <c r="TU249" s="2"/>
      <c r="TV249" s="2"/>
      <c r="TW249" s="2"/>
      <c r="TX249" s="2"/>
      <c r="TY249" s="2"/>
      <c r="TZ249" s="2"/>
      <c r="UA249" s="2"/>
      <c r="UB249" s="2"/>
      <c r="UC249" s="2"/>
      <c r="UD249" s="2"/>
      <c r="UE249" s="2"/>
      <c r="UF249" s="2"/>
      <c r="UG249" s="2"/>
      <c r="UH249" s="2"/>
      <c r="UI249" s="2"/>
      <c r="UJ249" s="2"/>
      <c r="UK249" s="2"/>
      <c r="UL249" s="2"/>
      <c r="UM249" s="2"/>
      <c r="UN249" s="2"/>
      <c r="UO249" s="2"/>
      <c r="UP249" s="2"/>
      <c r="UQ249" s="2"/>
      <c r="UR249" s="2"/>
      <c r="US249" s="2"/>
      <c r="UT249" s="2"/>
      <c r="UU249" s="2"/>
      <c r="UV249" s="2"/>
      <c r="UW249" s="2"/>
      <c r="UX249" s="2"/>
      <c r="UY249" s="2"/>
      <c r="UZ249" s="2"/>
      <c r="VA249" s="2"/>
      <c r="VB249" s="2"/>
      <c r="VC249" s="2"/>
      <c r="VD249" s="2"/>
      <c r="VE249" s="2"/>
      <c r="VF249" s="2"/>
      <c r="VG249" s="2"/>
      <c r="VH249" s="2"/>
      <c r="VI249" s="2"/>
      <c r="VJ249" s="2"/>
      <c r="VK249" s="2"/>
      <c r="VL249" s="2"/>
      <c r="VM249" s="2"/>
      <c r="VN249" s="2"/>
      <c r="VO249" s="2"/>
      <c r="VP249" s="2"/>
      <c r="VQ249" s="2"/>
      <c r="VR249" s="2"/>
      <c r="VS249" s="2"/>
      <c r="VT249" s="2"/>
      <c r="VU249" s="2"/>
      <c r="VV249" s="2"/>
      <c r="VW249" s="2"/>
      <c r="VX249" s="2"/>
      <c r="VY249" s="2"/>
      <c r="VZ249" s="2"/>
      <c r="WA249" s="2"/>
      <c r="WB249" s="2"/>
      <c r="WC249" s="2"/>
      <c r="WD249" s="2"/>
      <c r="WE249" s="2"/>
      <c r="WF249" s="2"/>
      <c r="WG249" s="2"/>
      <c r="WH249" s="2"/>
      <c r="WI249" s="2"/>
      <c r="WJ249" s="2"/>
      <c r="WK249" s="2"/>
      <c r="WL249" s="2"/>
      <c r="WM249" s="2"/>
      <c r="WN249" s="2"/>
      <c r="WO249" s="2"/>
      <c r="WP249" s="2"/>
      <c r="WQ249" s="2"/>
      <c r="WR249" s="2"/>
      <c r="WS249" s="2"/>
      <c r="WT249" s="2"/>
      <c r="WU249" s="2"/>
      <c r="WV249" s="2"/>
      <c r="WW249" s="2"/>
      <c r="WX249" s="2"/>
      <c r="WY249" s="2"/>
      <c r="WZ249" s="2"/>
      <c r="XA249" s="2"/>
      <c r="XB249" s="2"/>
      <c r="XC249" s="2"/>
      <c r="XD249" s="2"/>
      <c r="XE249" s="2"/>
      <c r="XF249" s="2"/>
      <c r="XG249" s="2"/>
      <c r="XH249" s="2"/>
      <c r="XI249" s="2"/>
      <c r="XJ249" s="2"/>
      <c r="XK249" s="2"/>
      <c r="XL249" s="2"/>
      <c r="XM249" s="2"/>
      <c r="XN249" s="2"/>
      <c r="XO249" s="2"/>
      <c r="XP249" s="2"/>
      <c r="XQ249" s="2"/>
      <c r="XR249" s="2"/>
      <c r="XS249" s="2"/>
      <c r="XT249" s="2"/>
      <c r="XU249" s="2"/>
      <c r="XV249" s="2"/>
      <c r="XW249" s="2"/>
      <c r="XX249" s="2"/>
      <c r="XY249" s="2"/>
      <c r="XZ249" s="2"/>
      <c r="YA249" s="2"/>
      <c r="YB249" s="2"/>
      <c r="YC249" s="2"/>
      <c r="YD249" s="2"/>
      <c r="YE249" s="2"/>
      <c r="YF249" s="2"/>
      <c r="YG249" s="2"/>
      <c r="YH249" s="2"/>
      <c r="YI249" s="2"/>
      <c r="YJ249" s="2"/>
      <c r="YK249" s="2"/>
      <c r="YL249" s="2"/>
      <c r="YM249" s="2"/>
      <c r="YN249" s="2"/>
      <c r="YO249" s="2"/>
      <c r="YP249" s="2"/>
      <c r="YQ249" s="2"/>
      <c r="YR249" s="2"/>
      <c r="YS249" s="2"/>
      <c r="YT249" s="2"/>
      <c r="YU249" s="2"/>
      <c r="YV249" s="2"/>
      <c r="YW249" s="2"/>
      <c r="YX249" s="2"/>
      <c r="YY249" s="2"/>
      <c r="YZ249" s="2"/>
      <c r="ZA249" s="2"/>
      <c r="ZB249" s="2"/>
      <c r="ZC249" s="2"/>
      <c r="ZD249" s="2"/>
      <c r="ZE249" s="2"/>
      <c r="ZF249" s="2"/>
      <c r="ZG249" s="2"/>
      <c r="ZH249" s="2"/>
      <c r="ZI249" s="2"/>
      <c r="ZJ249" s="2"/>
      <c r="ZK249" s="2"/>
      <c r="ZL249" s="2"/>
      <c r="ZM249" s="2"/>
      <c r="ZN249" s="2"/>
      <c r="ZO249" s="2"/>
      <c r="ZP249" s="2"/>
      <c r="ZQ249" s="2"/>
      <c r="ZR249" s="2"/>
      <c r="ZS249" s="2"/>
      <c r="ZT249" s="2"/>
      <c r="ZU249" s="2"/>
      <c r="ZV249" s="2"/>
      <c r="ZW249" s="2"/>
      <c r="ZX249" s="2"/>
      <c r="ZY249" s="2"/>
      <c r="ZZ249" s="2"/>
      <c r="AAA249" s="2"/>
      <c r="AAB249" s="2"/>
      <c r="AAC249" s="2"/>
      <c r="AAD249" s="2"/>
      <c r="AAE249" s="2"/>
      <c r="AAF249" s="2"/>
      <c r="AAG249" s="2"/>
      <c r="AAH249" s="2"/>
      <c r="AAI249" s="2"/>
      <c r="AAJ249" s="2"/>
      <c r="AAK249" s="2"/>
      <c r="AAL249" s="2"/>
      <c r="AAM249" s="2"/>
      <c r="AAN249" s="2"/>
      <c r="AAO249" s="2"/>
      <c r="AAP249" s="2"/>
      <c r="AAQ249" s="2"/>
      <c r="AAR249" s="2"/>
      <c r="AAS249" s="2"/>
      <c r="AAT249" s="2"/>
      <c r="AAU249" s="2"/>
      <c r="AAV249" s="2"/>
      <c r="AAW249" s="2"/>
      <c r="AAX249" s="2"/>
      <c r="AAY249" s="2"/>
      <c r="AAZ249" s="2"/>
      <c r="ABA249" s="2"/>
      <c r="ABB249" s="2"/>
      <c r="ABC249" s="2"/>
      <c r="ABD249" s="2"/>
      <c r="ABE249" s="2"/>
      <c r="ABF249" s="2"/>
      <c r="ABG249" s="2"/>
      <c r="ABH249" s="2"/>
      <c r="ABI249" s="2"/>
      <c r="ABJ249" s="2"/>
      <c r="ABK249" s="2"/>
      <c r="ABL249" s="2"/>
      <c r="ABM249" s="2"/>
      <c r="ABN249" s="2"/>
      <c r="ABO249" s="2"/>
      <c r="ABP249" s="2"/>
      <c r="ABQ249" s="2"/>
      <c r="ABR249" s="2"/>
      <c r="ABS249" s="2"/>
      <c r="ABT249" s="2"/>
      <c r="ABU249" s="2"/>
      <c r="ABV249" s="2"/>
      <c r="ABW249" s="2"/>
      <c r="ABX249" s="2"/>
      <c r="ABY249" s="2"/>
      <c r="ABZ249" s="2"/>
      <c r="ACA249" s="2"/>
      <c r="ACB249" s="2"/>
      <c r="ACC249" s="2"/>
      <c r="ACD249" s="2"/>
      <c r="ACE249" s="2"/>
      <c r="ACF249" s="2"/>
      <c r="ACG249" s="2"/>
      <c r="ACH249" s="2"/>
      <c r="ACI249" s="2"/>
      <c r="ACJ249" s="2"/>
      <c r="ACK249" s="2"/>
      <c r="ACL249" s="2"/>
      <c r="ACM249" s="2"/>
      <c r="ACN249" s="2"/>
      <c r="ACO249" s="2"/>
      <c r="ACP249" s="2"/>
      <c r="ACQ249" s="2"/>
      <c r="ACR249" s="2"/>
      <c r="ACS249" s="2"/>
      <c r="ACT249" s="2"/>
      <c r="ACU249" s="2"/>
      <c r="ACV249" s="2"/>
      <c r="ACW249" s="2"/>
      <c r="ACX249" s="2"/>
      <c r="ACY249" s="2"/>
      <c r="ACZ249" s="2"/>
      <c r="ADA249" s="2"/>
      <c r="ADB249" s="2"/>
      <c r="ADC249" s="2"/>
      <c r="ADD249" s="2"/>
      <c r="ADE249" s="2"/>
      <c r="ADF249" s="2"/>
      <c r="ADG249" s="2"/>
      <c r="ADH249" s="2"/>
      <c r="ADI249" s="2"/>
      <c r="ADJ249" s="2"/>
      <c r="ADK249" s="2"/>
      <c r="ADL249" s="2"/>
      <c r="ADM249" s="2"/>
      <c r="ADN249" s="2"/>
      <c r="ADO249" s="2"/>
      <c r="ADP249" s="2"/>
      <c r="ADQ249" s="2"/>
      <c r="ADR249" s="2"/>
      <c r="ADS249" s="2"/>
      <c r="ADT249" s="2"/>
      <c r="ADU249" s="2"/>
      <c r="ADV249" s="2"/>
      <c r="ADW249" s="2"/>
      <c r="ADX249" s="2"/>
      <c r="ADY249" s="2"/>
      <c r="ADZ249" s="2"/>
      <c r="AEA249" s="2"/>
      <c r="AEB249" s="2"/>
      <c r="AEC249" s="2"/>
      <c r="AED249" s="2"/>
      <c r="AEE249" s="2"/>
      <c r="AEF249" s="2"/>
      <c r="AEG249" s="2"/>
      <c r="AEH249" s="2"/>
      <c r="AEI249" s="2"/>
      <c r="AEJ249" s="2"/>
      <c r="AEK249" s="2"/>
      <c r="AEL249" s="2"/>
      <c r="AEM249" s="2"/>
      <c r="AEN249" s="2"/>
      <c r="AEO249" s="2"/>
      <c r="AEP249" s="2"/>
      <c r="AEQ249" s="2"/>
      <c r="AER249" s="2"/>
      <c r="AES249" s="2"/>
      <c r="AET249" s="2"/>
      <c r="AEU249" s="2"/>
      <c r="AEV249" s="2"/>
      <c r="AEW249" s="2"/>
      <c r="AEX249" s="2"/>
      <c r="AEY249" s="2"/>
      <c r="AEZ249" s="2"/>
      <c r="AFA249" s="2"/>
      <c r="AFB249" s="2"/>
      <c r="AFC249" s="2"/>
      <c r="AFD249" s="2"/>
      <c r="AFE249" s="2"/>
      <c r="AFF249" s="2"/>
      <c r="AFG249" s="2"/>
      <c r="AFH249" s="2"/>
      <c r="AFI249" s="2"/>
      <c r="AFJ249" s="2"/>
      <c r="AFK249" s="2"/>
      <c r="AFL249" s="2"/>
      <c r="AFM249" s="2"/>
      <c r="AFN249" s="2"/>
      <c r="AFO249" s="2"/>
      <c r="AFP249" s="2"/>
      <c r="AFQ249" s="2"/>
      <c r="AFR249" s="2"/>
      <c r="AFS249" s="2"/>
      <c r="AFT249" s="2"/>
      <c r="AFU249" s="2"/>
      <c r="AFV249" s="2"/>
      <c r="AFW249" s="2"/>
      <c r="AFX249" s="2"/>
      <c r="AFY249" s="2"/>
      <c r="AFZ249" s="2"/>
      <c r="AGA249" s="2"/>
      <c r="AGB249" s="2"/>
      <c r="AGC249" s="2"/>
      <c r="AGD249" s="2"/>
      <c r="AGE249" s="2"/>
      <c r="AGF249" s="2"/>
      <c r="AGG249" s="2"/>
      <c r="AGH249" s="2"/>
      <c r="AGI249" s="2"/>
      <c r="AGJ249" s="2"/>
      <c r="AGK249" s="2"/>
      <c r="AGL249" s="2"/>
      <c r="AGM249" s="2"/>
      <c r="AGN249" s="2"/>
      <c r="AGO249" s="2"/>
      <c r="AGP249" s="2"/>
      <c r="AGQ249" s="2"/>
      <c r="AGR249" s="2"/>
      <c r="AGS249" s="2"/>
      <c r="AGT249" s="2"/>
      <c r="AGU249" s="2"/>
      <c r="AGV249" s="2"/>
      <c r="AGW249" s="2"/>
      <c r="AGX249" s="2"/>
      <c r="AGY249" s="2"/>
      <c r="AGZ249" s="2"/>
      <c r="AHA249" s="2"/>
      <c r="AHB249" s="2"/>
      <c r="AHC249" s="2"/>
      <c r="AHD249" s="2"/>
      <c r="AHE249" s="2"/>
      <c r="AHF249" s="2"/>
      <c r="AHG249" s="2"/>
      <c r="AHH249" s="2"/>
      <c r="AHI249" s="2"/>
      <c r="AHJ249" s="2"/>
      <c r="AHK249" s="2"/>
      <c r="AHL249" s="2"/>
      <c r="AHM249" s="2"/>
      <c r="AHN249" s="2"/>
      <c r="AHO249" s="2"/>
      <c r="AHP249" s="2"/>
      <c r="AHQ249" s="2"/>
      <c r="AHR249" s="2"/>
      <c r="AHS249" s="2"/>
      <c r="AHT249" s="2"/>
      <c r="AHU249" s="2"/>
      <c r="AHV249" s="2"/>
      <c r="AHW249" s="2"/>
      <c r="AHX249" s="2"/>
      <c r="AHY249" s="2"/>
      <c r="AHZ249" s="2"/>
      <c r="AIA249" s="2"/>
      <c r="AIB249" s="2"/>
      <c r="AIC249" s="2"/>
      <c r="AID249" s="2"/>
      <c r="AIE249" s="2"/>
      <c r="AIF249" s="2"/>
      <c r="AIG249" s="2"/>
      <c r="AIH249" s="2"/>
      <c r="AII249" s="2"/>
      <c r="AIJ249" s="2"/>
      <c r="AIK249" s="2"/>
      <c r="AIL249" s="2"/>
      <c r="AIM249" s="2"/>
      <c r="AIN249" s="2"/>
      <c r="AIO249" s="2"/>
      <c r="AIP249" s="2"/>
      <c r="AIQ249" s="2"/>
      <c r="AIR249" s="2"/>
      <c r="AIS249" s="2"/>
      <c r="AIT249" s="2"/>
      <c r="AIU249" s="2"/>
      <c r="AIV249" s="2"/>
      <c r="AIW249" s="2"/>
      <c r="AIX249" s="2"/>
      <c r="AIY249" s="2"/>
      <c r="AIZ249" s="2"/>
      <c r="AJA249" s="2"/>
      <c r="AJB249" s="2"/>
      <c r="AJC249" s="2"/>
      <c r="AJD249" s="2"/>
      <c r="AJE249" s="2"/>
      <c r="AJF249" s="2"/>
      <c r="AJG249" s="2"/>
      <c r="AJH249" s="2"/>
      <c r="AJI249" s="2"/>
      <c r="AJJ249" s="2"/>
      <c r="AJK249" s="2"/>
      <c r="AJL249" s="2"/>
      <c r="AJM249" s="2"/>
      <c r="AJN249" s="2"/>
      <c r="AJO249" s="2"/>
      <c r="AJP249" s="2"/>
      <c r="AJQ249" s="2"/>
    </row>
    <row r="250" spans="1:953" s="1" customFormat="1">
      <c r="A250" s="2"/>
      <c r="B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  <c r="HQ250" s="2"/>
      <c r="HR250" s="2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  <c r="ID250" s="2"/>
      <c r="IE250" s="2"/>
      <c r="IF250" s="2"/>
      <c r="IG250" s="2"/>
      <c r="IH250" s="2"/>
      <c r="II250" s="2"/>
      <c r="IJ250" s="2"/>
      <c r="IK250" s="2"/>
      <c r="IL250" s="2"/>
      <c r="IM250" s="2"/>
      <c r="IN250" s="2"/>
      <c r="IO250" s="2"/>
      <c r="IP250" s="2"/>
      <c r="IQ250" s="2"/>
      <c r="IR250" s="2"/>
      <c r="IS250" s="2"/>
      <c r="IT250" s="2"/>
      <c r="IU250" s="2"/>
      <c r="IV250" s="2"/>
      <c r="IW250" s="2"/>
      <c r="IX250" s="2"/>
      <c r="IY250" s="2"/>
      <c r="IZ250" s="2"/>
      <c r="JA250" s="2"/>
      <c r="JB250" s="2"/>
      <c r="JC250" s="2"/>
      <c r="JD250" s="2"/>
      <c r="JE250" s="2"/>
      <c r="JF250" s="2"/>
      <c r="JG250" s="2"/>
      <c r="JH250" s="2"/>
      <c r="JI250" s="2"/>
      <c r="JJ250" s="2"/>
      <c r="JK250" s="2"/>
      <c r="JL250" s="2"/>
      <c r="JM250" s="2"/>
      <c r="JN250" s="2"/>
      <c r="JO250" s="2"/>
      <c r="JP250" s="2"/>
      <c r="JQ250" s="2"/>
      <c r="JR250" s="2"/>
      <c r="JS250" s="2"/>
      <c r="JT250" s="2"/>
      <c r="JU250" s="2"/>
      <c r="JV250" s="2"/>
      <c r="JW250" s="2"/>
      <c r="JX250" s="2"/>
      <c r="JY250" s="2"/>
      <c r="JZ250" s="2"/>
      <c r="KA250" s="2"/>
      <c r="KB250" s="2"/>
      <c r="KC250" s="2"/>
      <c r="KD250" s="2"/>
      <c r="KE250" s="2"/>
      <c r="KF250" s="2"/>
      <c r="KG250" s="2"/>
      <c r="KH250" s="2"/>
      <c r="KI250" s="2"/>
      <c r="KJ250" s="2"/>
      <c r="KK250" s="2"/>
      <c r="KL250" s="2"/>
      <c r="KM250" s="2"/>
      <c r="KN250" s="2"/>
      <c r="KO250" s="2"/>
      <c r="KP250" s="2"/>
      <c r="KQ250" s="2"/>
      <c r="KR250" s="2"/>
      <c r="KS250" s="2"/>
      <c r="KT250" s="2"/>
      <c r="KU250" s="2"/>
      <c r="KV250" s="2"/>
      <c r="KW250" s="2"/>
      <c r="KX250" s="2"/>
      <c r="KY250" s="2"/>
      <c r="KZ250" s="2"/>
      <c r="LA250" s="2"/>
      <c r="LB250" s="2"/>
      <c r="LC250" s="2"/>
      <c r="LD250" s="2"/>
      <c r="LE250" s="2"/>
      <c r="LF250" s="2"/>
      <c r="LG250" s="2"/>
      <c r="LH250" s="2"/>
      <c r="LI250" s="2"/>
      <c r="LJ250" s="2"/>
      <c r="LK250" s="2"/>
      <c r="LL250" s="2"/>
      <c r="LM250" s="2"/>
      <c r="LN250" s="2"/>
      <c r="LO250" s="2"/>
      <c r="LP250" s="2"/>
      <c r="LQ250" s="2"/>
      <c r="LR250" s="2"/>
      <c r="LS250" s="2"/>
      <c r="LT250" s="2"/>
      <c r="LU250" s="2"/>
      <c r="LV250" s="2"/>
      <c r="LW250" s="2"/>
      <c r="LX250" s="2"/>
      <c r="LY250" s="2"/>
      <c r="LZ250" s="2"/>
      <c r="MA250" s="2"/>
      <c r="MB250" s="2"/>
      <c r="MC250" s="2"/>
      <c r="MD250" s="2"/>
      <c r="ME250" s="2"/>
      <c r="MF250" s="2"/>
      <c r="MG250" s="2"/>
      <c r="MH250" s="2"/>
      <c r="MI250" s="2"/>
      <c r="MJ250" s="2"/>
      <c r="MK250" s="2"/>
      <c r="ML250" s="2"/>
      <c r="MM250" s="2"/>
      <c r="MN250" s="2"/>
      <c r="MO250" s="2"/>
      <c r="MP250" s="2"/>
      <c r="MQ250" s="2"/>
      <c r="MR250" s="2"/>
      <c r="MS250" s="2"/>
      <c r="MT250" s="2"/>
      <c r="MU250" s="2"/>
      <c r="MV250" s="2"/>
      <c r="MW250" s="2"/>
      <c r="MX250" s="2"/>
      <c r="MY250" s="2"/>
      <c r="MZ250" s="2"/>
      <c r="NA250" s="2"/>
      <c r="NB250" s="2"/>
      <c r="NC250" s="2"/>
      <c r="ND250" s="2"/>
      <c r="NE250" s="2"/>
      <c r="NF250" s="2"/>
      <c r="NG250" s="2"/>
      <c r="NH250" s="2"/>
      <c r="NI250" s="2"/>
      <c r="NJ250" s="2"/>
      <c r="NK250" s="2"/>
      <c r="NL250" s="2"/>
      <c r="NM250" s="2"/>
      <c r="NN250" s="2"/>
      <c r="NO250" s="2"/>
      <c r="NP250" s="2"/>
      <c r="NQ250" s="2"/>
      <c r="NR250" s="2"/>
      <c r="NS250" s="2"/>
      <c r="NT250" s="2"/>
      <c r="NU250" s="2"/>
      <c r="NV250" s="2"/>
      <c r="NW250" s="2"/>
      <c r="NX250" s="2"/>
      <c r="NY250" s="2"/>
      <c r="NZ250" s="2"/>
      <c r="OA250" s="2"/>
      <c r="OB250" s="2"/>
      <c r="OC250" s="2"/>
      <c r="OD250" s="2"/>
      <c r="OE250" s="2"/>
      <c r="OF250" s="2"/>
      <c r="OG250" s="2"/>
      <c r="OH250" s="2"/>
      <c r="OI250" s="2"/>
      <c r="OJ250" s="2"/>
      <c r="OK250" s="2"/>
      <c r="OL250" s="2"/>
      <c r="OM250" s="2"/>
      <c r="ON250" s="2"/>
      <c r="OO250" s="2"/>
      <c r="OP250" s="2"/>
      <c r="OQ250" s="2"/>
      <c r="OR250" s="2"/>
      <c r="OS250" s="2"/>
      <c r="OT250" s="2"/>
      <c r="OU250" s="2"/>
      <c r="OV250" s="2"/>
      <c r="OW250" s="2"/>
      <c r="OX250" s="2"/>
      <c r="OY250" s="2"/>
      <c r="OZ250" s="2"/>
      <c r="PA250" s="2"/>
      <c r="PB250" s="2"/>
      <c r="PC250" s="2"/>
      <c r="PD250" s="2"/>
      <c r="PE250" s="2"/>
      <c r="PF250" s="2"/>
      <c r="PG250" s="2"/>
      <c r="PH250" s="2"/>
      <c r="PI250" s="2"/>
      <c r="PJ250" s="2"/>
      <c r="PK250" s="2"/>
      <c r="PL250" s="2"/>
      <c r="PM250" s="2"/>
      <c r="PN250" s="2"/>
      <c r="PO250" s="2"/>
      <c r="PP250" s="2"/>
      <c r="PQ250" s="2"/>
      <c r="PR250" s="2"/>
      <c r="PS250" s="2"/>
      <c r="PT250" s="2"/>
      <c r="PU250" s="2"/>
      <c r="PV250" s="2"/>
      <c r="PW250" s="2"/>
      <c r="PX250" s="2"/>
      <c r="PY250" s="2"/>
      <c r="PZ250" s="2"/>
      <c r="QA250" s="2"/>
      <c r="QB250" s="2"/>
      <c r="QC250" s="2"/>
      <c r="QD250" s="2"/>
      <c r="QE250" s="2"/>
      <c r="QF250" s="2"/>
      <c r="QG250" s="2"/>
      <c r="QH250" s="2"/>
      <c r="QI250" s="2"/>
      <c r="QJ250" s="2"/>
      <c r="QK250" s="2"/>
      <c r="QL250" s="2"/>
      <c r="QM250" s="2"/>
      <c r="QN250" s="2"/>
      <c r="QO250" s="2"/>
      <c r="QP250" s="2"/>
      <c r="QQ250" s="2"/>
      <c r="QR250" s="2"/>
      <c r="QS250" s="2"/>
      <c r="QT250" s="2"/>
      <c r="QU250" s="2"/>
      <c r="QV250" s="2"/>
      <c r="QW250" s="2"/>
      <c r="QX250" s="2"/>
      <c r="QY250" s="2"/>
      <c r="QZ250" s="2"/>
      <c r="RA250" s="2"/>
      <c r="RB250" s="2"/>
      <c r="RC250" s="2"/>
      <c r="RD250" s="2"/>
      <c r="RE250" s="2"/>
      <c r="RF250" s="2"/>
      <c r="RG250" s="2"/>
      <c r="RH250" s="2"/>
      <c r="RI250" s="2"/>
      <c r="RJ250" s="2"/>
      <c r="RK250" s="2"/>
      <c r="RL250" s="2"/>
      <c r="RM250" s="2"/>
      <c r="RN250" s="2"/>
      <c r="RO250" s="2"/>
      <c r="RP250" s="2"/>
      <c r="RQ250" s="2"/>
      <c r="RR250" s="2"/>
      <c r="RS250" s="2"/>
      <c r="RT250" s="2"/>
      <c r="RU250" s="2"/>
      <c r="RV250" s="2"/>
      <c r="RW250" s="2"/>
      <c r="RX250" s="2"/>
      <c r="RY250" s="2"/>
      <c r="RZ250" s="2"/>
      <c r="SA250" s="2"/>
      <c r="SB250" s="2"/>
      <c r="SC250" s="2"/>
      <c r="SD250" s="2"/>
      <c r="SE250" s="2"/>
      <c r="SF250" s="2"/>
      <c r="SG250" s="2"/>
      <c r="SH250" s="2"/>
      <c r="SI250" s="2"/>
      <c r="SJ250" s="2"/>
      <c r="SK250" s="2"/>
      <c r="SL250" s="2"/>
      <c r="SM250" s="2"/>
      <c r="SN250" s="2"/>
      <c r="SO250" s="2"/>
      <c r="SP250" s="2"/>
      <c r="SQ250" s="2"/>
      <c r="SR250" s="2"/>
      <c r="SS250" s="2"/>
      <c r="ST250" s="2"/>
      <c r="SU250" s="2"/>
      <c r="SV250" s="2"/>
      <c r="SW250" s="2"/>
      <c r="SX250" s="2"/>
      <c r="SY250" s="2"/>
      <c r="SZ250" s="2"/>
      <c r="TA250" s="2"/>
      <c r="TB250" s="2"/>
      <c r="TC250" s="2"/>
      <c r="TD250" s="2"/>
      <c r="TE250" s="2"/>
      <c r="TF250" s="2"/>
      <c r="TG250" s="2"/>
      <c r="TH250" s="2"/>
      <c r="TI250" s="2"/>
      <c r="TJ250" s="2"/>
      <c r="TK250" s="2"/>
      <c r="TL250" s="2"/>
      <c r="TM250" s="2"/>
      <c r="TN250" s="2"/>
      <c r="TO250" s="2"/>
      <c r="TP250" s="2"/>
      <c r="TQ250" s="2"/>
      <c r="TR250" s="2"/>
      <c r="TS250" s="2"/>
      <c r="TT250" s="2"/>
      <c r="TU250" s="2"/>
      <c r="TV250" s="2"/>
      <c r="TW250" s="2"/>
      <c r="TX250" s="2"/>
      <c r="TY250" s="2"/>
      <c r="TZ250" s="2"/>
      <c r="UA250" s="2"/>
      <c r="UB250" s="2"/>
      <c r="UC250" s="2"/>
      <c r="UD250" s="2"/>
      <c r="UE250" s="2"/>
      <c r="UF250" s="2"/>
      <c r="UG250" s="2"/>
      <c r="UH250" s="2"/>
      <c r="UI250" s="2"/>
      <c r="UJ250" s="2"/>
      <c r="UK250" s="2"/>
      <c r="UL250" s="2"/>
      <c r="UM250" s="2"/>
      <c r="UN250" s="2"/>
      <c r="UO250" s="2"/>
      <c r="UP250" s="2"/>
      <c r="UQ250" s="2"/>
      <c r="UR250" s="2"/>
      <c r="US250" s="2"/>
      <c r="UT250" s="2"/>
      <c r="UU250" s="2"/>
      <c r="UV250" s="2"/>
      <c r="UW250" s="2"/>
      <c r="UX250" s="2"/>
      <c r="UY250" s="2"/>
      <c r="UZ250" s="2"/>
      <c r="VA250" s="2"/>
      <c r="VB250" s="2"/>
      <c r="VC250" s="2"/>
      <c r="VD250" s="2"/>
      <c r="VE250" s="2"/>
      <c r="VF250" s="2"/>
      <c r="VG250" s="2"/>
      <c r="VH250" s="2"/>
      <c r="VI250" s="2"/>
      <c r="VJ250" s="2"/>
      <c r="VK250" s="2"/>
      <c r="VL250" s="2"/>
      <c r="VM250" s="2"/>
      <c r="VN250" s="2"/>
      <c r="VO250" s="2"/>
      <c r="VP250" s="2"/>
      <c r="VQ250" s="2"/>
      <c r="VR250" s="2"/>
      <c r="VS250" s="2"/>
      <c r="VT250" s="2"/>
      <c r="VU250" s="2"/>
      <c r="VV250" s="2"/>
      <c r="VW250" s="2"/>
      <c r="VX250" s="2"/>
      <c r="VY250" s="2"/>
      <c r="VZ250" s="2"/>
      <c r="WA250" s="2"/>
      <c r="WB250" s="2"/>
      <c r="WC250" s="2"/>
      <c r="WD250" s="2"/>
      <c r="WE250" s="2"/>
      <c r="WF250" s="2"/>
      <c r="WG250" s="2"/>
      <c r="WH250" s="2"/>
      <c r="WI250" s="2"/>
      <c r="WJ250" s="2"/>
      <c r="WK250" s="2"/>
      <c r="WL250" s="2"/>
      <c r="WM250" s="2"/>
      <c r="WN250" s="2"/>
      <c r="WO250" s="2"/>
      <c r="WP250" s="2"/>
      <c r="WQ250" s="2"/>
      <c r="WR250" s="2"/>
      <c r="WS250" s="2"/>
      <c r="WT250" s="2"/>
      <c r="WU250" s="2"/>
      <c r="WV250" s="2"/>
      <c r="WW250" s="2"/>
      <c r="WX250" s="2"/>
      <c r="WY250" s="2"/>
      <c r="WZ250" s="2"/>
      <c r="XA250" s="2"/>
      <c r="XB250" s="2"/>
      <c r="XC250" s="2"/>
      <c r="XD250" s="2"/>
      <c r="XE250" s="2"/>
      <c r="XF250" s="2"/>
      <c r="XG250" s="2"/>
      <c r="XH250" s="2"/>
      <c r="XI250" s="2"/>
      <c r="XJ250" s="2"/>
      <c r="XK250" s="2"/>
      <c r="XL250" s="2"/>
      <c r="XM250" s="2"/>
      <c r="XN250" s="2"/>
      <c r="XO250" s="2"/>
      <c r="XP250" s="2"/>
      <c r="XQ250" s="2"/>
      <c r="XR250" s="2"/>
      <c r="XS250" s="2"/>
      <c r="XT250" s="2"/>
      <c r="XU250" s="2"/>
      <c r="XV250" s="2"/>
      <c r="XW250" s="2"/>
      <c r="XX250" s="2"/>
      <c r="XY250" s="2"/>
      <c r="XZ250" s="2"/>
      <c r="YA250" s="2"/>
      <c r="YB250" s="2"/>
      <c r="YC250" s="2"/>
      <c r="YD250" s="2"/>
      <c r="YE250" s="2"/>
      <c r="YF250" s="2"/>
      <c r="YG250" s="2"/>
      <c r="YH250" s="2"/>
      <c r="YI250" s="2"/>
      <c r="YJ250" s="2"/>
      <c r="YK250" s="2"/>
      <c r="YL250" s="2"/>
      <c r="YM250" s="2"/>
      <c r="YN250" s="2"/>
      <c r="YO250" s="2"/>
      <c r="YP250" s="2"/>
      <c r="YQ250" s="2"/>
      <c r="YR250" s="2"/>
      <c r="YS250" s="2"/>
      <c r="YT250" s="2"/>
      <c r="YU250" s="2"/>
      <c r="YV250" s="2"/>
      <c r="YW250" s="2"/>
      <c r="YX250" s="2"/>
      <c r="YY250" s="2"/>
      <c r="YZ250" s="2"/>
      <c r="ZA250" s="2"/>
      <c r="ZB250" s="2"/>
      <c r="ZC250" s="2"/>
      <c r="ZD250" s="2"/>
      <c r="ZE250" s="2"/>
      <c r="ZF250" s="2"/>
      <c r="ZG250" s="2"/>
      <c r="ZH250" s="2"/>
      <c r="ZI250" s="2"/>
      <c r="ZJ250" s="2"/>
      <c r="ZK250" s="2"/>
      <c r="ZL250" s="2"/>
      <c r="ZM250" s="2"/>
      <c r="ZN250" s="2"/>
      <c r="ZO250" s="2"/>
      <c r="ZP250" s="2"/>
      <c r="ZQ250" s="2"/>
      <c r="ZR250" s="2"/>
      <c r="ZS250" s="2"/>
      <c r="ZT250" s="2"/>
      <c r="ZU250" s="2"/>
      <c r="ZV250" s="2"/>
      <c r="ZW250" s="2"/>
      <c r="ZX250" s="2"/>
      <c r="ZY250" s="2"/>
      <c r="ZZ250" s="2"/>
      <c r="AAA250" s="2"/>
      <c r="AAB250" s="2"/>
      <c r="AAC250" s="2"/>
      <c r="AAD250" s="2"/>
      <c r="AAE250" s="2"/>
      <c r="AAF250" s="2"/>
      <c r="AAG250" s="2"/>
      <c r="AAH250" s="2"/>
      <c r="AAI250" s="2"/>
      <c r="AAJ250" s="2"/>
      <c r="AAK250" s="2"/>
      <c r="AAL250" s="2"/>
      <c r="AAM250" s="2"/>
      <c r="AAN250" s="2"/>
      <c r="AAO250" s="2"/>
      <c r="AAP250" s="2"/>
      <c r="AAQ250" s="2"/>
      <c r="AAR250" s="2"/>
      <c r="AAS250" s="2"/>
      <c r="AAT250" s="2"/>
      <c r="AAU250" s="2"/>
      <c r="AAV250" s="2"/>
      <c r="AAW250" s="2"/>
      <c r="AAX250" s="2"/>
      <c r="AAY250" s="2"/>
      <c r="AAZ250" s="2"/>
      <c r="ABA250" s="2"/>
      <c r="ABB250" s="2"/>
      <c r="ABC250" s="2"/>
      <c r="ABD250" s="2"/>
      <c r="ABE250" s="2"/>
      <c r="ABF250" s="2"/>
      <c r="ABG250" s="2"/>
      <c r="ABH250" s="2"/>
      <c r="ABI250" s="2"/>
      <c r="ABJ250" s="2"/>
      <c r="ABK250" s="2"/>
      <c r="ABL250" s="2"/>
      <c r="ABM250" s="2"/>
      <c r="ABN250" s="2"/>
      <c r="ABO250" s="2"/>
      <c r="ABP250" s="2"/>
      <c r="ABQ250" s="2"/>
      <c r="ABR250" s="2"/>
      <c r="ABS250" s="2"/>
      <c r="ABT250" s="2"/>
      <c r="ABU250" s="2"/>
      <c r="ABV250" s="2"/>
      <c r="ABW250" s="2"/>
      <c r="ABX250" s="2"/>
      <c r="ABY250" s="2"/>
      <c r="ABZ250" s="2"/>
      <c r="ACA250" s="2"/>
      <c r="ACB250" s="2"/>
      <c r="ACC250" s="2"/>
      <c r="ACD250" s="2"/>
      <c r="ACE250" s="2"/>
      <c r="ACF250" s="2"/>
      <c r="ACG250" s="2"/>
      <c r="ACH250" s="2"/>
      <c r="ACI250" s="2"/>
      <c r="ACJ250" s="2"/>
      <c r="ACK250" s="2"/>
      <c r="ACL250" s="2"/>
      <c r="ACM250" s="2"/>
      <c r="ACN250" s="2"/>
      <c r="ACO250" s="2"/>
      <c r="ACP250" s="2"/>
      <c r="ACQ250" s="2"/>
      <c r="ACR250" s="2"/>
      <c r="ACS250" s="2"/>
      <c r="ACT250" s="2"/>
      <c r="ACU250" s="2"/>
      <c r="ACV250" s="2"/>
      <c r="ACW250" s="2"/>
      <c r="ACX250" s="2"/>
      <c r="ACY250" s="2"/>
      <c r="ACZ250" s="2"/>
      <c r="ADA250" s="2"/>
      <c r="ADB250" s="2"/>
      <c r="ADC250" s="2"/>
      <c r="ADD250" s="2"/>
      <c r="ADE250" s="2"/>
      <c r="ADF250" s="2"/>
      <c r="ADG250" s="2"/>
      <c r="ADH250" s="2"/>
      <c r="ADI250" s="2"/>
      <c r="ADJ250" s="2"/>
      <c r="ADK250" s="2"/>
      <c r="ADL250" s="2"/>
      <c r="ADM250" s="2"/>
      <c r="ADN250" s="2"/>
      <c r="ADO250" s="2"/>
      <c r="ADP250" s="2"/>
      <c r="ADQ250" s="2"/>
      <c r="ADR250" s="2"/>
      <c r="ADS250" s="2"/>
      <c r="ADT250" s="2"/>
      <c r="ADU250" s="2"/>
      <c r="ADV250" s="2"/>
      <c r="ADW250" s="2"/>
      <c r="ADX250" s="2"/>
      <c r="ADY250" s="2"/>
      <c r="ADZ250" s="2"/>
      <c r="AEA250" s="2"/>
      <c r="AEB250" s="2"/>
      <c r="AEC250" s="2"/>
      <c r="AED250" s="2"/>
      <c r="AEE250" s="2"/>
      <c r="AEF250" s="2"/>
      <c r="AEG250" s="2"/>
      <c r="AEH250" s="2"/>
      <c r="AEI250" s="2"/>
      <c r="AEJ250" s="2"/>
      <c r="AEK250" s="2"/>
      <c r="AEL250" s="2"/>
      <c r="AEM250" s="2"/>
      <c r="AEN250" s="2"/>
      <c r="AEO250" s="2"/>
      <c r="AEP250" s="2"/>
      <c r="AEQ250" s="2"/>
      <c r="AER250" s="2"/>
      <c r="AES250" s="2"/>
      <c r="AET250" s="2"/>
      <c r="AEU250" s="2"/>
      <c r="AEV250" s="2"/>
      <c r="AEW250" s="2"/>
      <c r="AEX250" s="2"/>
      <c r="AEY250" s="2"/>
      <c r="AEZ250" s="2"/>
      <c r="AFA250" s="2"/>
      <c r="AFB250" s="2"/>
      <c r="AFC250" s="2"/>
      <c r="AFD250" s="2"/>
      <c r="AFE250" s="2"/>
      <c r="AFF250" s="2"/>
      <c r="AFG250" s="2"/>
      <c r="AFH250" s="2"/>
      <c r="AFI250" s="2"/>
      <c r="AFJ250" s="2"/>
      <c r="AFK250" s="2"/>
      <c r="AFL250" s="2"/>
      <c r="AFM250" s="2"/>
      <c r="AFN250" s="2"/>
      <c r="AFO250" s="2"/>
      <c r="AFP250" s="2"/>
      <c r="AFQ250" s="2"/>
      <c r="AFR250" s="2"/>
      <c r="AFS250" s="2"/>
      <c r="AFT250" s="2"/>
      <c r="AFU250" s="2"/>
      <c r="AFV250" s="2"/>
      <c r="AFW250" s="2"/>
      <c r="AFX250" s="2"/>
      <c r="AFY250" s="2"/>
      <c r="AFZ250" s="2"/>
      <c r="AGA250" s="2"/>
      <c r="AGB250" s="2"/>
      <c r="AGC250" s="2"/>
      <c r="AGD250" s="2"/>
      <c r="AGE250" s="2"/>
      <c r="AGF250" s="2"/>
      <c r="AGG250" s="2"/>
      <c r="AGH250" s="2"/>
      <c r="AGI250" s="2"/>
      <c r="AGJ250" s="2"/>
      <c r="AGK250" s="2"/>
      <c r="AGL250" s="2"/>
      <c r="AGM250" s="2"/>
      <c r="AGN250" s="2"/>
      <c r="AGO250" s="2"/>
      <c r="AGP250" s="2"/>
      <c r="AGQ250" s="2"/>
      <c r="AGR250" s="2"/>
      <c r="AGS250" s="2"/>
      <c r="AGT250" s="2"/>
      <c r="AGU250" s="2"/>
      <c r="AGV250" s="2"/>
      <c r="AGW250" s="2"/>
      <c r="AGX250" s="2"/>
      <c r="AGY250" s="2"/>
      <c r="AGZ250" s="2"/>
      <c r="AHA250" s="2"/>
      <c r="AHB250" s="2"/>
      <c r="AHC250" s="2"/>
      <c r="AHD250" s="2"/>
      <c r="AHE250" s="2"/>
      <c r="AHF250" s="2"/>
      <c r="AHG250" s="2"/>
      <c r="AHH250" s="2"/>
      <c r="AHI250" s="2"/>
      <c r="AHJ250" s="2"/>
      <c r="AHK250" s="2"/>
      <c r="AHL250" s="2"/>
      <c r="AHM250" s="2"/>
      <c r="AHN250" s="2"/>
      <c r="AHO250" s="2"/>
      <c r="AHP250" s="2"/>
      <c r="AHQ250" s="2"/>
      <c r="AHR250" s="2"/>
      <c r="AHS250" s="2"/>
      <c r="AHT250" s="2"/>
      <c r="AHU250" s="2"/>
      <c r="AHV250" s="2"/>
      <c r="AHW250" s="2"/>
      <c r="AHX250" s="2"/>
      <c r="AHY250" s="2"/>
      <c r="AHZ250" s="2"/>
      <c r="AIA250" s="2"/>
      <c r="AIB250" s="2"/>
      <c r="AIC250" s="2"/>
      <c r="AID250" s="2"/>
      <c r="AIE250" s="2"/>
      <c r="AIF250" s="2"/>
      <c r="AIG250" s="2"/>
      <c r="AIH250" s="2"/>
      <c r="AII250" s="2"/>
      <c r="AIJ250" s="2"/>
      <c r="AIK250" s="2"/>
      <c r="AIL250" s="2"/>
      <c r="AIM250" s="2"/>
      <c r="AIN250" s="2"/>
      <c r="AIO250" s="2"/>
      <c r="AIP250" s="2"/>
      <c r="AIQ250" s="2"/>
      <c r="AIR250" s="2"/>
      <c r="AIS250" s="2"/>
      <c r="AIT250" s="2"/>
      <c r="AIU250" s="2"/>
      <c r="AIV250" s="2"/>
      <c r="AIW250" s="2"/>
      <c r="AIX250" s="2"/>
      <c r="AIY250" s="2"/>
      <c r="AIZ250" s="2"/>
      <c r="AJA250" s="2"/>
      <c r="AJB250" s="2"/>
      <c r="AJC250" s="2"/>
      <c r="AJD250" s="2"/>
      <c r="AJE250" s="2"/>
      <c r="AJF250" s="2"/>
      <c r="AJG250" s="2"/>
      <c r="AJH250" s="2"/>
      <c r="AJI250" s="2"/>
      <c r="AJJ250" s="2"/>
      <c r="AJK250" s="2"/>
      <c r="AJL250" s="2"/>
      <c r="AJM250" s="2"/>
      <c r="AJN250" s="2"/>
      <c r="AJO250" s="2"/>
      <c r="AJP250" s="2"/>
      <c r="AJQ250" s="2"/>
    </row>
    <row r="251" spans="1:953" s="1" customFormat="1">
      <c r="A251" s="2"/>
      <c r="B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  <c r="HQ251" s="2"/>
      <c r="HR251" s="2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  <c r="ID251" s="2"/>
      <c r="IE251" s="2"/>
      <c r="IF251" s="2"/>
      <c r="IG251" s="2"/>
      <c r="IH251" s="2"/>
      <c r="II251" s="2"/>
      <c r="IJ251" s="2"/>
      <c r="IK251" s="2"/>
      <c r="IL251" s="2"/>
      <c r="IM251" s="2"/>
      <c r="IN251" s="2"/>
      <c r="IO251" s="2"/>
      <c r="IP251" s="2"/>
      <c r="IQ251" s="2"/>
      <c r="IR251" s="2"/>
      <c r="IS251" s="2"/>
      <c r="IT251" s="2"/>
      <c r="IU251" s="2"/>
      <c r="IV251" s="2"/>
      <c r="IW251" s="2"/>
      <c r="IX251" s="2"/>
      <c r="IY251" s="2"/>
      <c r="IZ251" s="2"/>
      <c r="JA251" s="2"/>
      <c r="JB251" s="2"/>
      <c r="JC251" s="2"/>
      <c r="JD251" s="2"/>
      <c r="JE251" s="2"/>
      <c r="JF251" s="2"/>
      <c r="JG251" s="2"/>
      <c r="JH251" s="2"/>
      <c r="JI251" s="2"/>
      <c r="JJ251" s="2"/>
      <c r="JK251" s="2"/>
      <c r="JL251" s="2"/>
      <c r="JM251" s="2"/>
      <c r="JN251" s="2"/>
      <c r="JO251" s="2"/>
      <c r="JP251" s="2"/>
      <c r="JQ251" s="2"/>
      <c r="JR251" s="2"/>
      <c r="JS251" s="2"/>
      <c r="JT251" s="2"/>
      <c r="JU251" s="2"/>
      <c r="JV251" s="2"/>
      <c r="JW251" s="2"/>
      <c r="JX251" s="2"/>
      <c r="JY251" s="2"/>
      <c r="JZ251" s="2"/>
      <c r="KA251" s="2"/>
      <c r="KB251" s="2"/>
      <c r="KC251" s="2"/>
      <c r="KD251" s="2"/>
      <c r="KE251" s="2"/>
      <c r="KF251" s="2"/>
      <c r="KG251" s="2"/>
      <c r="KH251" s="2"/>
      <c r="KI251" s="2"/>
      <c r="KJ251" s="2"/>
      <c r="KK251" s="2"/>
      <c r="KL251" s="2"/>
      <c r="KM251" s="2"/>
      <c r="KN251" s="2"/>
      <c r="KO251" s="2"/>
      <c r="KP251" s="2"/>
      <c r="KQ251" s="2"/>
      <c r="KR251" s="2"/>
      <c r="KS251" s="2"/>
      <c r="KT251" s="2"/>
      <c r="KU251" s="2"/>
      <c r="KV251" s="2"/>
      <c r="KW251" s="2"/>
      <c r="KX251" s="2"/>
      <c r="KY251" s="2"/>
      <c r="KZ251" s="2"/>
      <c r="LA251" s="2"/>
      <c r="LB251" s="2"/>
      <c r="LC251" s="2"/>
      <c r="LD251" s="2"/>
      <c r="LE251" s="2"/>
      <c r="LF251" s="2"/>
      <c r="LG251" s="2"/>
      <c r="LH251" s="2"/>
      <c r="LI251" s="2"/>
      <c r="LJ251" s="2"/>
      <c r="LK251" s="2"/>
      <c r="LL251" s="2"/>
      <c r="LM251" s="2"/>
      <c r="LN251" s="2"/>
      <c r="LO251" s="2"/>
      <c r="LP251" s="2"/>
      <c r="LQ251" s="2"/>
      <c r="LR251" s="2"/>
      <c r="LS251" s="2"/>
      <c r="LT251" s="2"/>
      <c r="LU251" s="2"/>
      <c r="LV251" s="2"/>
      <c r="LW251" s="2"/>
      <c r="LX251" s="2"/>
      <c r="LY251" s="2"/>
      <c r="LZ251" s="2"/>
      <c r="MA251" s="2"/>
      <c r="MB251" s="2"/>
      <c r="MC251" s="2"/>
      <c r="MD251" s="2"/>
      <c r="ME251" s="2"/>
      <c r="MF251" s="2"/>
      <c r="MG251" s="2"/>
      <c r="MH251" s="2"/>
      <c r="MI251" s="2"/>
      <c r="MJ251" s="2"/>
      <c r="MK251" s="2"/>
      <c r="ML251" s="2"/>
      <c r="MM251" s="2"/>
      <c r="MN251" s="2"/>
      <c r="MO251" s="2"/>
      <c r="MP251" s="2"/>
      <c r="MQ251" s="2"/>
      <c r="MR251" s="2"/>
      <c r="MS251" s="2"/>
      <c r="MT251" s="2"/>
      <c r="MU251" s="2"/>
      <c r="MV251" s="2"/>
      <c r="MW251" s="2"/>
      <c r="MX251" s="2"/>
      <c r="MY251" s="2"/>
      <c r="MZ251" s="2"/>
      <c r="NA251" s="2"/>
      <c r="NB251" s="2"/>
      <c r="NC251" s="2"/>
      <c r="ND251" s="2"/>
      <c r="NE251" s="2"/>
      <c r="NF251" s="2"/>
      <c r="NG251" s="2"/>
      <c r="NH251" s="2"/>
      <c r="NI251" s="2"/>
      <c r="NJ251" s="2"/>
      <c r="NK251" s="2"/>
      <c r="NL251" s="2"/>
      <c r="NM251" s="2"/>
      <c r="NN251" s="2"/>
      <c r="NO251" s="2"/>
      <c r="NP251" s="2"/>
      <c r="NQ251" s="2"/>
      <c r="NR251" s="2"/>
      <c r="NS251" s="2"/>
      <c r="NT251" s="2"/>
      <c r="NU251" s="2"/>
      <c r="NV251" s="2"/>
      <c r="NW251" s="2"/>
      <c r="NX251" s="2"/>
      <c r="NY251" s="2"/>
      <c r="NZ251" s="2"/>
      <c r="OA251" s="2"/>
      <c r="OB251" s="2"/>
      <c r="OC251" s="2"/>
      <c r="OD251" s="2"/>
      <c r="OE251" s="2"/>
      <c r="OF251" s="2"/>
      <c r="OG251" s="2"/>
      <c r="OH251" s="2"/>
      <c r="OI251" s="2"/>
      <c r="OJ251" s="2"/>
      <c r="OK251" s="2"/>
      <c r="OL251" s="2"/>
      <c r="OM251" s="2"/>
      <c r="ON251" s="2"/>
      <c r="OO251" s="2"/>
      <c r="OP251" s="2"/>
      <c r="OQ251" s="2"/>
      <c r="OR251" s="2"/>
      <c r="OS251" s="2"/>
      <c r="OT251" s="2"/>
      <c r="OU251" s="2"/>
      <c r="OV251" s="2"/>
      <c r="OW251" s="2"/>
      <c r="OX251" s="2"/>
      <c r="OY251" s="2"/>
      <c r="OZ251" s="2"/>
      <c r="PA251" s="2"/>
      <c r="PB251" s="2"/>
      <c r="PC251" s="2"/>
      <c r="PD251" s="2"/>
      <c r="PE251" s="2"/>
      <c r="PF251" s="2"/>
      <c r="PG251" s="2"/>
      <c r="PH251" s="2"/>
      <c r="PI251" s="2"/>
      <c r="PJ251" s="2"/>
      <c r="PK251" s="2"/>
      <c r="PL251" s="2"/>
      <c r="PM251" s="2"/>
      <c r="PN251" s="2"/>
      <c r="PO251" s="2"/>
      <c r="PP251" s="2"/>
      <c r="PQ251" s="2"/>
      <c r="PR251" s="2"/>
      <c r="PS251" s="2"/>
      <c r="PT251" s="2"/>
      <c r="PU251" s="2"/>
      <c r="PV251" s="2"/>
      <c r="PW251" s="2"/>
      <c r="PX251" s="2"/>
      <c r="PY251" s="2"/>
      <c r="PZ251" s="2"/>
      <c r="QA251" s="2"/>
      <c r="QB251" s="2"/>
      <c r="QC251" s="2"/>
      <c r="QD251" s="2"/>
      <c r="QE251" s="2"/>
      <c r="QF251" s="2"/>
      <c r="QG251" s="2"/>
      <c r="QH251" s="2"/>
      <c r="QI251" s="2"/>
      <c r="QJ251" s="2"/>
      <c r="QK251" s="2"/>
      <c r="QL251" s="2"/>
      <c r="QM251" s="2"/>
      <c r="QN251" s="2"/>
      <c r="QO251" s="2"/>
      <c r="QP251" s="2"/>
      <c r="QQ251" s="2"/>
      <c r="QR251" s="2"/>
      <c r="QS251" s="2"/>
      <c r="QT251" s="2"/>
      <c r="QU251" s="2"/>
      <c r="QV251" s="2"/>
      <c r="QW251" s="2"/>
      <c r="QX251" s="2"/>
      <c r="QY251" s="2"/>
      <c r="QZ251" s="2"/>
      <c r="RA251" s="2"/>
      <c r="RB251" s="2"/>
      <c r="RC251" s="2"/>
      <c r="RD251" s="2"/>
      <c r="RE251" s="2"/>
      <c r="RF251" s="2"/>
      <c r="RG251" s="2"/>
      <c r="RH251" s="2"/>
      <c r="RI251" s="2"/>
      <c r="RJ251" s="2"/>
      <c r="RK251" s="2"/>
      <c r="RL251" s="2"/>
      <c r="RM251" s="2"/>
      <c r="RN251" s="2"/>
      <c r="RO251" s="2"/>
      <c r="RP251" s="2"/>
      <c r="RQ251" s="2"/>
      <c r="RR251" s="2"/>
      <c r="RS251" s="2"/>
      <c r="RT251" s="2"/>
      <c r="RU251" s="2"/>
      <c r="RV251" s="2"/>
      <c r="RW251" s="2"/>
      <c r="RX251" s="2"/>
      <c r="RY251" s="2"/>
      <c r="RZ251" s="2"/>
      <c r="SA251" s="2"/>
      <c r="SB251" s="2"/>
      <c r="SC251" s="2"/>
      <c r="SD251" s="2"/>
      <c r="SE251" s="2"/>
      <c r="SF251" s="2"/>
      <c r="SG251" s="2"/>
      <c r="SH251" s="2"/>
      <c r="SI251" s="2"/>
      <c r="SJ251" s="2"/>
      <c r="SK251" s="2"/>
      <c r="SL251" s="2"/>
      <c r="SM251" s="2"/>
      <c r="SN251" s="2"/>
      <c r="SO251" s="2"/>
      <c r="SP251" s="2"/>
      <c r="SQ251" s="2"/>
      <c r="SR251" s="2"/>
      <c r="SS251" s="2"/>
      <c r="ST251" s="2"/>
      <c r="SU251" s="2"/>
      <c r="SV251" s="2"/>
      <c r="SW251" s="2"/>
      <c r="SX251" s="2"/>
      <c r="SY251" s="2"/>
      <c r="SZ251" s="2"/>
      <c r="TA251" s="2"/>
      <c r="TB251" s="2"/>
      <c r="TC251" s="2"/>
      <c r="TD251" s="2"/>
      <c r="TE251" s="2"/>
      <c r="TF251" s="2"/>
      <c r="TG251" s="2"/>
      <c r="TH251" s="2"/>
      <c r="TI251" s="2"/>
      <c r="TJ251" s="2"/>
      <c r="TK251" s="2"/>
      <c r="TL251" s="2"/>
      <c r="TM251" s="2"/>
      <c r="TN251" s="2"/>
      <c r="TO251" s="2"/>
      <c r="TP251" s="2"/>
      <c r="TQ251" s="2"/>
      <c r="TR251" s="2"/>
      <c r="TS251" s="2"/>
      <c r="TT251" s="2"/>
      <c r="TU251" s="2"/>
      <c r="TV251" s="2"/>
      <c r="TW251" s="2"/>
      <c r="TX251" s="2"/>
      <c r="TY251" s="2"/>
      <c r="TZ251" s="2"/>
      <c r="UA251" s="2"/>
      <c r="UB251" s="2"/>
      <c r="UC251" s="2"/>
      <c r="UD251" s="2"/>
      <c r="UE251" s="2"/>
      <c r="UF251" s="2"/>
      <c r="UG251" s="2"/>
      <c r="UH251" s="2"/>
      <c r="UI251" s="2"/>
      <c r="UJ251" s="2"/>
      <c r="UK251" s="2"/>
      <c r="UL251" s="2"/>
      <c r="UM251" s="2"/>
      <c r="UN251" s="2"/>
      <c r="UO251" s="2"/>
      <c r="UP251" s="2"/>
      <c r="UQ251" s="2"/>
      <c r="UR251" s="2"/>
      <c r="US251" s="2"/>
      <c r="UT251" s="2"/>
      <c r="UU251" s="2"/>
      <c r="UV251" s="2"/>
      <c r="UW251" s="2"/>
      <c r="UX251" s="2"/>
      <c r="UY251" s="2"/>
      <c r="UZ251" s="2"/>
      <c r="VA251" s="2"/>
      <c r="VB251" s="2"/>
      <c r="VC251" s="2"/>
      <c r="VD251" s="2"/>
      <c r="VE251" s="2"/>
      <c r="VF251" s="2"/>
      <c r="VG251" s="2"/>
      <c r="VH251" s="2"/>
      <c r="VI251" s="2"/>
      <c r="VJ251" s="2"/>
      <c r="VK251" s="2"/>
      <c r="VL251" s="2"/>
      <c r="VM251" s="2"/>
      <c r="VN251" s="2"/>
      <c r="VO251" s="2"/>
      <c r="VP251" s="2"/>
      <c r="VQ251" s="2"/>
      <c r="VR251" s="2"/>
      <c r="VS251" s="2"/>
      <c r="VT251" s="2"/>
      <c r="VU251" s="2"/>
      <c r="VV251" s="2"/>
      <c r="VW251" s="2"/>
      <c r="VX251" s="2"/>
      <c r="VY251" s="2"/>
      <c r="VZ251" s="2"/>
      <c r="WA251" s="2"/>
      <c r="WB251" s="2"/>
      <c r="WC251" s="2"/>
      <c r="WD251" s="2"/>
      <c r="WE251" s="2"/>
      <c r="WF251" s="2"/>
      <c r="WG251" s="2"/>
      <c r="WH251" s="2"/>
      <c r="WI251" s="2"/>
      <c r="WJ251" s="2"/>
      <c r="WK251" s="2"/>
      <c r="WL251" s="2"/>
      <c r="WM251" s="2"/>
      <c r="WN251" s="2"/>
      <c r="WO251" s="2"/>
      <c r="WP251" s="2"/>
      <c r="WQ251" s="2"/>
      <c r="WR251" s="2"/>
      <c r="WS251" s="2"/>
      <c r="WT251" s="2"/>
      <c r="WU251" s="2"/>
      <c r="WV251" s="2"/>
      <c r="WW251" s="2"/>
      <c r="WX251" s="2"/>
      <c r="WY251" s="2"/>
      <c r="WZ251" s="2"/>
      <c r="XA251" s="2"/>
      <c r="XB251" s="2"/>
      <c r="XC251" s="2"/>
      <c r="XD251" s="2"/>
      <c r="XE251" s="2"/>
      <c r="XF251" s="2"/>
      <c r="XG251" s="2"/>
      <c r="XH251" s="2"/>
      <c r="XI251" s="2"/>
      <c r="XJ251" s="2"/>
      <c r="XK251" s="2"/>
      <c r="XL251" s="2"/>
      <c r="XM251" s="2"/>
      <c r="XN251" s="2"/>
      <c r="XO251" s="2"/>
      <c r="XP251" s="2"/>
      <c r="XQ251" s="2"/>
      <c r="XR251" s="2"/>
      <c r="XS251" s="2"/>
      <c r="XT251" s="2"/>
      <c r="XU251" s="2"/>
      <c r="XV251" s="2"/>
      <c r="XW251" s="2"/>
      <c r="XX251" s="2"/>
      <c r="XY251" s="2"/>
      <c r="XZ251" s="2"/>
      <c r="YA251" s="2"/>
      <c r="YB251" s="2"/>
      <c r="YC251" s="2"/>
      <c r="YD251" s="2"/>
      <c r="YE251" s="2"/>
      <c r="YF251" s="2"/>
      <c r="YG251" s="2"/>
      <c r="YH251" s="2"/>
      <c r="YI251" s="2"/>
      <c r="YJ251" s="2"/>
      <c r="YK251" s="2"/>
      <c r="YL251" s="2"/>
      <c r="YM251" s="2"/>
      <c r="YN251" s="2"/>
      <c r="YO251" s="2"/>
      <c r="YP251" s="2"/>
      <c r="YQ251" s="2"/>
      <c r="YR251" s="2"/>
      <c r="YS251" s="2"/>
      <c r="YT251" s="2"/>
      <c r="YU251" s="2"/>
      <c r="YV251" s="2"/>
      <c r="YW251" s="2"/>
      <c r="YX251" s="2"/>
      <c r="YY251" s="2"/>
      <c r="YZ251" s="2"/>
      <c r="ZA251" s="2"/>
      <c r="ZB251" s="2"/>
      <c r="ZC251" s="2"/>
      <c r="ZD251" s="2"/>
      <c r="ZE251" s="2"/>
      <c r="ZF251" s="2"/>
      <c r="ZG251" s="2"/>
      <c r="ZH251" s="2"/>
      <c r="ZI251" s="2"/>
      <c r="ZJ251" s="2"/>
      <c r="ZK251" s="2"/>
      <c r="ZL251" s="2"/>
      <c r="ZM251" s="2"/>
      <c r="ZN251" s="2"/>
      <c r="ZO251" s="2"/>
      <c r="ZP251" s="2"/>
      <c r="ZQ251" s="2"/>
      <c r="ZR251" s="2"/>
      <c r="ZS251" s="2"/>
      <c r="ZT251" s="2"/>
      <c r="ZU251" s="2"/>
      <c r="ZV251" s="2"/>
      <c r="ZW251" s="2"/>
      <c r="ZX251" s="2"/>
      <c r="ZY251" s="2"/>
      <c r="ZZ251" s="2"/>
      <c r="AAA251" s="2"/>
      <c r="AAB251" s="2"/>
      <c r="AAC251" s="2"/>
      <c r="AAD251" s="2"/>
      <c r="AAE251" s="2"/>
      <c r="AAF251" s="2"/>
      <c r="AAG251" s="2"/>
      <c r="AAH251" s="2"/>
      <c r="AAI251" s="2"/>
      <c r="AAJ251" s="2"/>
      <c r="AAK251" s="2"/>
      <c r="AAL251" s="2"/>
      <c r="AAM251" s="2"/>
      <c r="AAN251" s="2"/>
      <c r="AAO251" s="2"/>
      <c r="AAP251" s="2"/>
      <c r="AAQ251" s="2"/>
      <c r="AAR251" s="2"/>
      <c r="AAS251" s="2"/>
      <c r="AAT251" s="2"/>
      <c r="AAU251" s="2"/>
      <c r="AAV251" s="2"/>
      <c r="AAW251" s="2"/>
      <c r="AAX251" s="2"/>
      <c r="AAY251" s="2"/>
      <c r="AAZ251" s="2"/>
      <c r="ABA251" s="2"/>
      <c r="ABB251" s="2"/>
      <c r="ABC251" s="2"/>
      <c r="ABD251" s="2"/>
      <c r="ABE251" s="2"/>
      <c r="ABF251" s="2"/>
      <c r="ABG251" s="2"/>
      <c r="ABH251" s="2"/>
      <c r="ABI251" s="2"/>
      <c r="ABJ251" s="2"/>
      <c r="ABK251" s="2"/>
      <c r="ABL251" s="2"/>
      <c r="ABM251" s="2"/>
      <c r="ABN251" s="2"/>
      <c r="ABO251" s="2"/>
      <c r="ABP251" s="2"/>
      <c r="ABQ251" s="2"/>
      <c r="ABR251" s="2"/>
      <c r="ABS251" s="2"/>
      <c r="ABT251" s="2"/>
      <c r="ABU251" s="2"/>
      <c r="ABV251" s="2"/>
      <c r="ABW251" s="2"/>
      <c r="ABX251" s="2"/>
      <c r="ABY251" s="2"/>
      <c r="ABZ251" s="2"/>
      <c r="ACA251" s="2"/>
      <c r="ACB251" s="2"/>
      <c r="ACC251" s="2"/>
      <c r="ACD251" s="2"/>
      <c r="ACE251" s="2"/>
      <c r="ACF251" s="2"/>
      <c r="ACG251" s="2"/>
      <c r="ACH251" s="2"/>
      <c r="ACI251" s="2"/>
      <c r="ACJ251" s="2"/>
      <c r="ACK251" s="2"/>
      <c r="ACL251" s="2"/>
      <c r="ACM251" s="2"/>
      <c r="ACN251" s="2"/>
      <c r="ACO251" s="2"/>
      <c r="ACP251" s="2"/>
      <c r="ACQ251" s="2"/>
      <c r="ACR251" s="2"/>
      <c r="ACS251" s="2"/>
      <c r="ACT251" s="2"/>
      <c r="ACU251" s="2"/>
      <c r="ACV251" s="2"/>
      <c r="ACW251" s="2"/>
      <c r="ACX251" s="2"/>
      <c r="ACY251" s="2"/>
      <c r="ACZ251" s="2"/>
      <c r="ADA251" s="2"/>
      <c r="ADB251" s="2"/>
      <c r="ADC251" s="2"/>
      <c r="ADD251" s="2"/>
      <c r="ADE251" s="2"/>
      <c r="ADF251" s="2"/>
      <c r="ADG251" s="2"/>
      <c r="ADH251" s="2"/>
      <c r="ADI251" s="2"/>
      <c r="ADJ251" s="2"/>
      <c r="ADK251" s="2"/>
      <c r="ADL251" s="2"/>
      <c r="ADM251" s="2"/>
      <c r="ADN251" s="2"/>
      <c r="ADO251" s="2"/>
      <c r="ADP251" s="2"/>
      <c r="ADQ251" s="2"/>
      <c r="ADR251" s="2"/>
      <c r="ADS251" s="2"/>
      <c r="ADT251" s="2"/>
      <c r="ADU251" s="2"/>
      <c r="ADV251" s="2"/>
      <c r="ADW251" s="2"/>
      <c r="ADX251" s="2"/>
      <c r="ADY251" s="2"/>
      <c r="ADZ251" s="2"/>
      <c r="AEA251" s="2"/>
      <c r="AEB251" s="2"/>
      <c r="AEC251" s="2"/>
      <c r="AED251" s="2"/>
      <c r="AEE251" s="2"/>
      <c r="AEF251" s="2"/>
      <c r="AEG251" s="2"/>
      <c r="AEH251" s="2"/>
      <c r="AEI251" s="2"/>
      <c r="AEJ251" s="2"/>
      <c r="AEK251" s="2"/>
      <c r="AEL251" s="2"/>
      <c r="AEM251" s="2"/>
      <c r="AEN251" s="2"/>
      <c r="AEO251" s="2"/>
      <c r="AEP251" s="2"/>
      <c r="AEQ251" s="2"/>
      <c r="AER251" s="2"/>
      <c r="AES251" s="2"/>
      <c r="AET251" s="2"/>
      <c r="AEU251" s="2"/>
      <c r="AEV251" s="2"/>
      <c r="AEW251" s="2"/>
      <c r="AEX251" s="2"/>
      <c r="AEY251" s="2"/>
      <c r="AEZ251" s="2"/>
      <c r="AFA251" s="2"/>
      <c r="AFB251" s="2"/>
      <c r="AFC251" s="2"/>
      <c r="AFD251" s="2"/>
      <c r="AFE251" s="2"/>
      <c r="AFF251" s="2"/>
      <c r="AFG251" s="2"/>
      <c r="AFH251" s="2"/>
      <c r="AFI251" s="2"/>
      <c r="AFJ251" s="2"/>
      <c r="AFK251" s="2"/>
      <c r="AFL251" s="2"/>
      <c r="AFM251" s="2"/>
      <c r="AFN251" s="2"/>
      <c r="AFO251" s="2"/>
      <c r="AFP251" s="2"/>
      <c r="AFQ251" s="2"/>
      <c r="AFR251" s="2"/>
      <c r="AFS251" s="2"/>
      <c r="AFT251" s="2"/>
      <c r="AFU251" s="2"/>
      <c r="AFV251" s="2"/>
      <c r="AFW251" s="2"/>
      <c r="AFX251" s="2"/>
      <c r="AFY251" s="2"/>
      <c r="AFZ251" s="2"/>
      <c r="AGA251" s="2"/>
      <c r="AGB251" s="2"/>
      <c r="AGC251" s="2"/>
      <c r="AGD251" s="2"/>
      <c r="AGE251" s="2"/>
      <c r="AGF251" s="2"/>
      <c r="AGG251" s="2"/>
      <c r="AGH251" s="2"/>
      <c r="AGI251" s="2"/>
      <c r="AGJ251" s="2"/>
      <c r="AGK251" s="2"/>
      <c r="AGL251" s="2"/>
      <c r="AGM251" s="2"/>
      <c r="AGN251" s="2"/>
      <c r="AGO251" s="2"/>
      <c r="AGP251" s="2"/>
      <c r="AGQ251" s="2"/>
      <c r="AGR251" s="2"/>
      <c r="AGS251" s="2"/>
      <c r="AGT251" s="2"/>
      <c r="AGU251" s="2"/>
      <c r="AGV251" s="2"/>
      <c r="AGW251" s="2"/>
      <c r="AGX251" s="2"/>
      <c r="AGY251" s="2"/>
      <c r="AGZ251" s="2"/>
      <c r="AHA251" s="2"/>
      <c r="AHB251" s="2"/>
      <c r="AHC251" s="2"/>
      <c r="AHD251" s="2"/>
      <c r="AHE251" s="2"/>
      <c r="AHF251" s="2"/>
      <c r="AHG251" s="2"/>
      <c r="AHH251" s="2"/>
      <c r="AHI251" s="2"/>
      <c r="AHJ251" s="2"/>
      <c r="AHK251" s="2"/>
      <c r="AHL251" s="2"/>
      <c r="AHM251" s="2"/>
      <c r="AHN251" s="2"/>
      <c r="AHO251" s="2"/>
      <c r="AHP251" s="2"/>
      <c r="AHQ251" s="2"/>
      <c r="AHR251" s="2"/>
      <c r="AHS251" s="2"/>
      <c r="AHT251" s="2"/>
      <c r="AHU251" s="2"/>
      <c r="AHV251" s="2"/>
      <c r="AHW251" s="2"/>
      <c r="AHX251" s="2"/>
      <c r="AHY251" s="2"/>
      <c r="AHZ251" s="2"/>
      <c r="AIA251" s="2"/>
      <c r="AIB251" s="2"/>
      <c r="AIC251" s="2"/>
      <c r="AID251" s="2"/>
      <c r="AIE251" s="2"/>
      <c r="AIF251" s="2"/>
      <c r="AIG251" s="2"/>
      <c r="AIH251" s="2"/>
      <c r="AII251" s="2"/>
      <c r="AIJ251" s="2"/>
      <c r="AIK251" s="2"/>
      <c r="AIL251" s="2"/>
      <c r="AIM251" s="2"/>
      <c r="AIN251" s="2"/>
      <c r="AIO251" s="2"/>
      <c r="AIP251" s="2"/>
      <c r="AIQ251" s="2"/>
      <c r="AIR251" s="2"/>
      <c r="AIS251" s="2"/>
      <c r="AIT251" s="2"/>
      <c r="AIU251" s="2"/>
      <c r="AIV251" s="2"/>
      <c r="AIW251" s="2"/>
      <c r="AIX251" s="2"/>
      <c r="AIY251" s="2"/>
      <c r="AIZ251" s="2"/>
      <c r="AJA251" s="2"/>
      <c r="AJB251" s="2"/>
      <c r="AJC251" s="2"/>
      <c r="AJD251" s="2"/>
      <c r="AJE251" s="2"/>
      <c r="AJF251" s="2"/>
      <c r="AJG251" s="2"/>
      <c r="AJH251" s="2"/>
      <c r="AJI251" s="2"/>
      <c r="AJJ251" s="2"/>
      <c r="AJK251" s="2"/>
      <c r="AJL251" s="2"/>
      <c r="AJM251" s="2"/>
      <c r="AJN251" s="2"/>
      <c r="AJO251" s="2"/>
      <c r="AJP251" s="2"/>
      <c r="AJQ251" s="2"/>
    </row>
    <row r="252" spans="1:953" s="1" customFormat="1">
      <c r="A252" s="2"/>
      <c r="B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2"/>
      <c r="GJ252" s="2"/>
      <c r="GK252" s="2"/>
      <c r="GL252" s="2"/>
      <c r="GM252" s="2"/>
      <c r="GN252" s="2"/>
      <c r="GO252" s="2"/>
      <c r="GP252" s="2"/>
      <c r="GQ252" s="2"/>
      <c r="GR252" s="2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/>
      <c r="HP252" s="2"/>
      <c r="HQ252" s="2"/>
      <c r="HR252" s="2"/>
      <c r="HS252" s="2"/>
      <c r="HT252" s="2"/>
      <c r="HU252" s="2"/>
      <c r="HV252" s="2"/>
      <c r="HW252" s="2"/>
      <c r="HX252" s="2"/>
      <c r="HY252" s="2"/>
      <c r="HZ252" s="2"/>
      <c r="IA252" s="2"/>
      <c r="IB252" s="2"/>
      <c r="IC252" s="2"/>
      <c r="ID252" s="2"/>
      <c r="IE252" s="2"/>
      <c r="IF252" s="2"/>
      <c r="IG252" s="2"/>
      <c r="IH252" s="2"/>
      <c r="II252" s="2"/>
      <c r="IJ252" s="2"/>
      <c r="IK252" s="2"/>
      <c r="IL252" s="2"/>
      <c r="IM252" s="2"/>
      <c r="IN252" s="2"/>
      <c r="IO252" s="2"/>
      <c r="IP252" s="2"/>
      <c r="IQ252" s="2"/>
      <c r="IR252" s="2"/>
      <c r="IS252" s="2"/>
      <c r="IT252" s="2"/>
      <c r="IU252" s="2"/>
      <c r="IV252" s="2"/>
      <c r="IW252" s="2"/>
      <c r="IX252" s="2"/>
      <c r="IY252" s="2"/>
      <c r="IZ252" s="2"/>
      <c r="JA252" s="2"/>
      <c r="JB252" s="2"/>
      <c r="JC252" s="2"/>
      <c r="JD252" s="2"/>
      <c r="JE252" s="2"/>
      <c r="JF252" s="2"/>
      <c r="JG252" s="2"/>
      <c r="JH252" s="2"/>
      <c r="JI252" s="2"/>
      <c r="JJ252" s="2"/>
      <c r="JK252" s="2"/>
      <c r="JL252" s="2"/>
      <c r="JM252" s="2"/>
      <c r="JN252" s="2"/>
      <c r="JO252" s="2"/>
      <c r="JP252" s="2"/>
      <c r="JQ252" s="2"/>
      <c r="JR252" s="2"/>
      <c r="JS252" s="2"/>
      <c r="JT252" s="2"/>
      <c r="JU252" s="2"/>
      <c r="JV252" s="2"/>
      <c r="JW252" s="2"/>
      <c r="JX252" s="2"/>
      <c r="JY252" s="2"/>
      <c r="JZ252" s="2"/>
      <c r="KA252" s="2"/>
      <c r="KB252" s="2"/>
      <c r="KC252" s="2"/>
      <c r="KD252" s="2"/>
      <c r="KE252" s="2"/>
      <c r="KF252" s="2"/>
      <c r="KG252" s="2"/>
      <c r="KH252" s="2"/>
      <c r="KI252" s="2"/>
      <c r="KJ252" s="2"/>
      <c r="KK252" s="2"/>
      <c r="KL252" s="2"/>
      <c r="KM252" s="2"/>
      <c r="KN252" s="2"/>
      <c r="KO252" s="2"/>
      <c r="KP252" s="2"/>
      <c r="KQ252" s="2"/>
      <c r="KR252" s="2"/>
      <c r="KS252" s="2"/>
      <c r="KT252" s="2"/>
      <c r="KU252" s="2"/>
      <c r="KV252" s="2"/>
      <c r="KW252" s="2"/>
      <c r="KX252" s="2"/>
      <c r="KY252" s="2"/>
      <c r="KZ252" s="2"/>
      <c r="LA252" s="2"/>
      <c r="LB252" s="2"/>
      <c r="LC252" s="2"/>
      <c r="LD252" s="2"/>
      <c r="LE252" s="2"/>
      <c r="LF252" s="2"/>
      <c r="LG252" s="2"/>
      <c r="LH252" s="2"/>
      <c r="LI252" s="2"/>
      <c r="LJ252" s="2"/>
      <c r="LK252" s="2"/>
      <c r="LL252" s="2"/>
      <c r="LM252" s="2"/>
      <c r="LN252" s="2"/>
      <c r="LO252" s="2"/>
      <c r="LP252" s="2"/>
      <c r="LQ252" s="2"/>
      <c r="LR252" s="2"/>
      <c r="LS252" s="2"/>
      <c r="LT252" s="2"/>
      <c r="LU252" s="2"/>
      <c r="LV252" s="2"/>
      <c r="LW252" s="2"/>
      <c r="LX252" s="2"/>
      <c r="LY252" s="2"/>
      <c r="LZ252" s="2"/>
      <c r="MA252" s="2"/>
      <c r="MB252" s="2"/>
      <c r="MC252" s="2"/>
      <c r="MD252" s="2"/>
      <c r="ME252" s="2"/>
      <c r="MF252" s="2"/>
      <c r="MG252" s="2"/>
      <c r="MH252" s="2"/>
      <c r="MI252" s="2"/>
      <c r="MJ252" s="2"/>
      <c r="MK252" s="2"/>
      <c r="ML252" s="2"/>
      <c r="MM252" s="2"/>
      <c r="MN252" s="2"/>
      <c r="MO252" s="2"/>
      <c r="MP252" s="2"/>
      <c r="MQ252" s="2"/>
      <c r="MR252" s="2"/>
      <c r="MS252" s="2"/>
      <c r="MT252" s="2"/>
      <c r="MU252" s="2"/>
      <c r="MV252" s="2"/>
      <c r="MW252" s="2"/>
      <c r="MX252" s="2"/>
      <c r="MY252" s="2"/>
      <c r="MZ252" s="2"/>
      <c r="NA252" s="2"/>
      <c r="NB252" s="2"/>
      <c r="NC252" s="2"/>
      <c r="ND252" s="2"/>
      <c r="NE252" s="2"/>
      <c r="NF252" s="2"/>
      <c r="NG252" s="2"/>
      <c r="NH252" s="2"/>
      <c r="NI252" s="2"/>
      <c r="NJ252" s="2"/>
      <c r="NK252" s="2"/>
      <c r="NL252" s="2"/>
      <c r="NM252" s="2"/>
      <c r="NN252" s="2"/>
      <c r="NO252" s="2"/>
      <c r="NP252" s="2"/>
      <c r="NQ252" s="2"/>
      <c r="NR252" s="2"/>
      <c r="NS252" s="2"/>
      <c r="NT252" s="2"/>
      <c r="NU252" s="2"/>
      <c r="NV252" s="2"/>
      <c r="NW252" s="2"/>
      <c r="NX252" s="2"/>
      <c r="NY252" s="2"/>
      <c r="NZ252" s="2"/>
      <c r="OA252" s="2"/>
      <c r="OB252" s="2"/>
      <c r="OC252" s="2"/>
      <c r="OD252" s="2"/>
      <c r="OE252" s="2"/>
      <c r="OF252" s="2"/>
      <c r="OG252" s="2"/>
      <c r="OH252" s="2"/>
      <c r="OI252" s="2"/>
      <c r="OJ252" s="2"/>
      <c r="OK252" s="2"/>
      <c r="OL252" s="2"/>
      <c r="OM252" s="2"/>
      <c r="ON252" s="2"/>
      <c r="OO252" s="2"/>
      <c r="OP252" s="2"/>
      <c r="OQ252" s="2"/>
      <c r="OR252" s="2"/>
      <c r="OS252" s="2"/>
      <c r="OT252" s="2"/>
      <c r="OU252" s="2"/>
      <c r="OV252" s="2"/>
      <c r="OW252" s="2"/>
      <c r="OX252" s="2"/>
      <c r="OY252" s="2"/>
      <c r="OZ252" s="2"/>
      <c r="PA252" s="2"/>
      <c r="PB252" s="2"/>
      <c r="PC252" s="2"/>
      <c r="PD252" s="2"/>
      <c r="PE252" s="2"/>
      <c r="PF252" s="2"/>
      <c r="PG252" s="2"/>
      <c r="PH252" s="2"/>
      <c r="PI252" s="2"/>
      <c r="PJ252" s="2"/>
      <c r="PK252" s="2"/>
      <c r="PL252" s="2"/>
      <c r="PM252" s="2"/>
      <c r="PN252" s="2"/>
      <c r="PO252" s="2"/>
      <c r="PP252" s="2"/>
      <c r="PQ252" s="2"/>
      <c r="PR252" s="2"/>
      <c r="PS252" s="2"/>
      <c r="PT252" s="2"/>
      <c r="PU252" s="2"/>
      <c r="PV252" s="2"/>
      <c r="PW252" s="2"/>
      <c r="PX252" s="2"/>
      <c r="PY252" s="2"/>
      <c r="PZ252" s="2"/>
      <c r="QA252" s="2"/>
      <c r="QB252" s="2"/>
      <c r="QC252" s="2"/>
      <c r="QD252" s="2"/>
      <c r="QE252" s="2"/>
      <c r="QF252" s="2"/>
      <c r="QG252" s="2"/>
      <c r="QH252" s="2"/>
      <c r="QI252" s="2"/>
      <c r="QJ252" s="2"/>
      <c r="QK252" s="2"/>
      <c r="QL252" s="2"/>
      <c r="QM252" s="2"/>
      <c r="QN252" s="2"/>
      <c r="QO252" s="2"/>
      <c r="QP252" s="2"/>
      <c r="QQ252" s="2"/>
      <c r="QR252" s="2"/>
      <c r="QS252" s="2"/>
      <c r="QT252" s="2"/>
      <c r="QU252" s="2"/>
      <c r="QV252" s="2"/>
      <c r="QW252" s="2"/>
      <c r="QX252" s="2"/>
      <c r="QY252" s="2"/>
      <c r="QZ252" s="2"/>
      <c r="RA252" s="2"/>
      <c r="RB252" s="2"/>
      <c r="RC252" s="2"/>
      <c r="RD252" s="2"/>
      <c r="RE252" s="2"/>
      <c r="RF252" s="2"/>
      <c r="RG252" s="2"/>
      <c r="RH252" s="2"/>
      <c r="RI252" s="2"/>
      <c r="RJ252" s="2"/>
      <c r="RK252" s="2"/>
      <c r="RL252" s="2"/>
      <c r="RM252" s="2"/>
      <c r="RN252" s="2"/>
      <c r="RO252" s="2"/>
      <c r="RP252" s="2"/>
      <c r="RQ252" s="2"/>
      <c r="RR252" s="2"/>
      <c r="RS252" s="2"/>
      <c r="RT252" s="2"/>
      <c r="RU252" s="2"/>
      <c r="RV252" s="2"/>
      <c r="RW252" s="2"/>
      <c r="RX252" s="2"/>
      <c r="RY252" s="2"/>
      <c r="RZ252" s="2"/>
      <c r="SA252" s="2"/>
      <c r="SB252" s="2"/>
      <c r="SC252" s="2"/>
      <c r="SD252" s="2"/>
      <c r="SE252" s="2"/>
      <c r="SF252" s="2"/>
      <c r="SG252" s="2"/>
      <c r="SH252" s="2"/>
      <c r="SI252" s="2"/>
      <c r="SJ252" s="2"/>
      <c r="SK252" s="2"/>
      <c r="SL252" s="2"/>
      <c r="SM252" s="2"/>
      <c r="SN252" s="2"/>
      <c r="SO252" s="2"/>
      <c r="SP252" s="2"/>
      <c r="SQ252" s="2"/>
      <c r="SR252" s="2"/>
      <c r="SS252" s="2"/>
      <c r="ST252" s="2"/>
      <c r="SU252" s="2"/>
      <c r="SV252" s="2"/>
      <c r="SW252" s="2"/>
      <c r="SX252" s="2"/>
      <c r="SY252" s="2"/>
      <c r="SZ252" s="2"/>
      <c r="TA252" s="2"/>
      <c r="TB252" s="2"/>
      <c r="TC252" s="2"/>
      <c r="TD252" s="2"/>
      <c r="TE252" s="2"/>
      <c r="TF252" s="2"/>
      <c r="TG252" s="2"/>
      <c r="TH252" s="2"/>
      <c r="TI252" s="2"/>
      <c r="TJ252" s="2"/>
      <c r="TK252" s="2"/>
      <c r="TL252" s="2"/>
      <c r="TM252" s="2"/>
      <c r="TN252" s="2"/>
      <c r="TO252" s="2"/>
      <c r="TP252" s="2"/>
      <c r="TQ252" s="2"/>
      <c r="TR252" s="2"/>
      <c r="TS252" s="2"/>
      <c r="TT252" s="2"/>
      <c r="TU252" s="2"/>
      <c r="TV252" s="2"/>
      <c r="TW252" s="2"/>
      <c r="TX252" s="2"/>
      <c r="TY252" s="2"/>
      <c r="TZ252" s="2"/>
      <c r="UA252" s="2"/>
      <c r="UB252" s="2"/>
      <c r="UC252" s="2"/>
      <c r="UD252" s="2"/>
      <c r="UE252" s="2"/>
      <c r="UF252" s="2"/>
      <c r="UG252" s="2"/>
      <c r="UH252" s="2"/>
      <c r="UI252" s="2"/>
      <c r="UJ252" s="2"/>
      <c r="UK252" s="2"/>
      <c r="UL252" s="2"/>
      <c r="UM252" s="2"/>
      <c r="UN252" s="2"/>
      <c r="UO252" s="2"/>
      <c r="UP252" s="2"/>
      <c r="UQ252" s="2"/>
      <c r="UR252" s="2"/>
      <c r="US252" s="2"/>
      <c r="UT252" s="2"/>
      <c r="UU252" s="2"/>
      <c r="UV252" s="2"/>
      <c r="UW252" s="2"/>
      <c r="UX252" s="2"/>
      <c r="UY252" s="2"/>
      <c r="UZ252" s="2"/>
      <c r="VA252" s="2"/>
      <c r="VB252" s="2"/>
      <c r="VC252" s="2"/>
      <c r="VD252" s="2"/>
      <c r="VE252" s="2"/>
      <c r="VF252" s="2"/>
      <c r="VG252" s="2"/>
      <c r="VH252" s="2"/>
      <c r="VI252" s="2"/>
      <c r="VJ252" s="2"/>
      <c r="VK252" s="2"/>
      <c r="VL252" s="2"/>
      <c r="VM252" s="2"/>
      <c r="VN252" s="2"/>
      <c r="VO252" s="2"/>
      <c r="VP252" s="2"/>
      <c r="VQ252" s="2"/>
      <c r="VR252" s="2"/>
      <c r="VS252" s="2"/>
      <c r="VT252" s="2"/>
      <c r="VU252" s="2"/>
      <c r="VV252" s="2"/>
      <c r="VW252" s="2"/>
      <c r="VX252" s="2"/>
      <c r="VY252" s="2"/>
      <c r="VZ252" s="2"/>
      <c r="WA252" s="2"/>
      <c r="WB252" s="2"/>
      <c r="WC252" s="2"/>
      <c r="WD252" s="2"/>
      <c r="WE252" s="2"/>
      <c r="WF252" s="2"/>
      <c r="WG252" s="2"/>
      <c r="WH252" s="2"/>
      <c r="WI252" s="2"/>
      <c r="WJ252" s="2"/>
      <c r="WK252" s="2"/>
      <c r="WL252" s="2"/>
      <c r="WM252" s="2"/>
      <c r="WN252" s="2"/>
      <c r="WO252" s="2"/>
      <c r="WP252" s="2"/>
      <c r="WQ252" s="2"/>
      <c r="WR252" s="2"/>
      <c r="WS252" s="2"/>
      <c r="WT252" s="2"/>
      <c r="WU252" s="2"/>
      <c r="WV252" s="2"/>
      <c r="WW252" s="2"/>
      <c r="WX252" s="2"/>
      <c r="WY252" s="2"/>
      <c r="WZ252" s="2"/>
      <c r="XA252" s="2"/>
      <c r="XB252" s="2"/>
      <c r="XC252" s="2"/>
      <c r="XD252" s="2"/>
      <c r="XE252" s="2"/>
      <c r="XF252" s="2"/>
      <c r="XG252" s="2"/>
      <c r="XH252" s="2"/>
      <c r="XI252" s="2"/>
      <c r="XJ252" s="2"/>
      <c r="XK252" s="2"/>
      <c r="XL252" s="2"/>
      <c r="XM252" s="2"/>
      <c r="XN252" s="2"/>
      <c r="XO252" s="2"/>
      <c r="XP252" s="2"/>
      <c r="XQ252" s="2"/>
      <c r="XR252" s="2"/>
      <c r="XS252" s="2"/>
      <c r="XT252" s="2"/>
      <c r="XU252" s="2"/>
      <c r="XV252" s="2"/>
      <c r="XW252" s="2"/>
      <c r="XX252" s="2"/>
      <c r="XY252" s="2"/>
      <c r="XZ252" s="2"/>
      <c r="YA252" s="2"/>
      <c r="YB252" s="2"/>
      <c r="YC252" s="2"/>
      <c r="YD252" s="2"/>
      <c r="YE252" s="2"/>
      <c r="YF252" s="2"/>
      <c r="YG252" s="2"/>
      <c r="YH252" s="2"/>
      <c r="YI252" s="2"/>
      <c r="YJ252" s="2"/>
      <c r="YK252" s="2"/>
      <c r="YL252" s="2"/>
      <c r="YM252" s="2"/>
      <c r="YN252" s="2"/>
      <c r="YO252" s="2"/>
      <c r="YP252" s="2"/>
      <c r="YQ252" s="2"/>
      <c r="YR252" s="2"/>
      <c r="YS252" s="2"/>
      <c r="YT252" s="2"/>
      <c r="YU252" s="2"/>
      <c r="YV252" s="2"/>
      <c r="YW252" s="2"/>
      <c r="YX252" s="2"/>
      <c r="YY252" s="2"/>
      <c r="YZ252" s="2"/>
      <c r="ZA252" s="2"/>
      <c r="ZB252" s="2"/>
      <c r="ZC252" s="2"/>
      <c r="ZD252" s="2"/>
      <c r="ZE252" s="2"/>
      <c r="ZF252" s="2"/>
      <c r="ZG252" s="2"/>
      <c r="ZH252" s="2"/>
      <c r="ZI252" s="2"/>
      <c r="ZJ252" s="2"/>
      <c r="ZK252" s="2"/>
      <c r="ZL252" s="2"/>
      <c r="ZM252" s="2"/>
      <c r="ZN252" s="2"/>
      <c r="ZO252" s="2"/>
      <c r="ZP252" s="2"/>
      <c r="ZQ252" s="2"/>
      <c r="ZR252" s="2"/>
      <c r="ZS252" s="2"/>
      <c r="ZT252" s="2"/>
      <c r="ZU252" s="2"/>
      <c r="ZV252" s="2"/>
      <c r="ZW252" s="2"/>
      <c r="ZX252" s="2"/>
      <c r="ZY252" s="2"/>
      <c r="ZZ252" s="2"/>
      <c r="AAA252" s="2"/>
      <c r="AAB252" s="2"/>
      <c r="AAC252" s="2"/>
      <c r="AAD252" s="2"/>
      <c r="AAE252" s="2"/>
      <c r="AAF252" s="2"/>
      <c r="AAG252" s="2"/>
      <c r="AAH252" s="2"/>
      <c r="AAI252" s="2"/>
      <c r="AAJ252" s="2"/>
      <c r="AAK252" s="2"/>
      <c r="AAL252" s="2"/>
      <c r="AAM252" s="2"/>
      <c r="AAN252" s="2"/>
      <c r="AAO252" s="2"/>
      <c r="AAP252" s="2"/>
      <c r="AAQ252" s="2"/>
      <c r="AAR252" s="2"/>
      <c r="AAS252" s="2"/>
      <c r="AAT252" s="2"/>
      <c r="AAU252" s="2"/>
      <c r="AAV252" s="2"/>
      <c r="AAW252" s="2"/>
      <c r="AAX252" s="2"/>
      <c r="AAY252" s="2"/>
      <c r="AAZ252" s="2"/>
      <c r="ABA252" s="2"/>
      <c r="ABB252" s="2"/>
      <c r="ABC252" s="2"/>
      <c r="ABD252" s="2"/>
      <c r="ABE252" s="2"/>
      <c r="ABF252" s="2"/>
      <c r="ABG252" s="2"/>
      <c r="ABH252" s="2"/>
      <c r="ABI252" s="2"/>
      <c r="ABJ252" s="2"/>
      <c r="ABK252" s="2"/>
      <c r="ABL252" s="2"/>
      <c r="ABM252" s="2"/>
      <c r="ABN252" s="2"/>
      <c r="ABO252" s="2"/>
      <c r="ABP252" s="2"/>
      <c r="ABQ252" s="2"/>
      <c r="ABR252" s="2"/>
      <c r="ABS252" s="2"/>
      <c r="ABT252" s="2"/>
      <c r="ABU252" s="2"/>
      <c r="ABV252" s="2"/>
      <c r="ABW252" s="2"/>
      <c r="ABX252" s="2"/>
      <c r="ABY252" s="2"/>
      <c r="ABZ252" s="2"/>
      <c r="ACA252" s="2"/>
      <c r="ACB252" s="2"/>
      <c r="ACC252" s="2"/>
      <c r="ACD252" s="2"/>
      <c r="ACE252" s="2"/>
      <c r="ACF252" s="2"/>
      <c r="ACG252" s="2"/>
      <c r="ACH252" s="2"/>
      <c r="ACI252" s="2"/>
      <c r="ACJ252" s="2"/>
      <c r="ACK252" s="2"/>
      <c r="ACL252" s="2"/>
      <c r="ACM252" s="2"/>
      <c r="ACN252" s="2"/>
      <c r="ACO252" s="2"/>
      <c r="ACP252" s="2"/>
      <c r="ACQ252" s="2"/>
      <c r="ACR252" s="2"/>
      <c r="ACS252" s="2"/>
      <c r="ACT252" s="2"/>
      <c r="ACU252" s="2"/>
      <c r="ACV252" s="2"/>
      <c r="ACW252" s="2"/>
      <c r="ACX252" s="2"/>
      <c r="ACY252" s="2"/>
      <c r="ACZ252" s="2"/>
      <c r="ADA252" s="2"/>
      <c r="ADB252" s="2"/>
      <c r="ADC252" s="2"/>
      <c r="ADD252" s="2"/>
      <c r="ADE252" s="2"/>
      <c r="ADF252" s="2"/>
      <c r="ADG252" s="2"/>
      <c r="ADH252" s="2"/>
      <c r="ADI252" s="2"/>
      <c r="ADJ252" s="2"/>
      <c r="ADK252" s="2"/>
      <c r="ADL252" s="2"/>
      <c r="ADM252" s="2"/>
      <c r="ADN252" s="2"/>
      <c r="ADO252" s="2"/>
      <c r="ADP252" s="2"/>
      <c r="ADQ252" s="2"/>
      <c r="ADR252" s="2"/>
      <c r="ADS252" s="2"/>
      <c r="ADT252" s="2"/>
      <c r="ADU252" s="2"/>
      <c r="ADV252" s="2"/>
      <c r="ADW252" s="2"/>
      <c r="ADX252" s="2"/>
      <c r="ADY252" s="2"/>
      <c r="ADZ252" s="2"/>
      <c r="AEA252" s="2"/>
      <c r="AEB252" s="2"/>
      <c r="AEC252" s="2"/>
      <c r="AED252" s="2"/>
      <c r="AEE252" s="2"/>
      <c r="AEF252" s="2"/>
      <c r="AEG252" s="2"/>
      <c r="AEH252" s="2"/>
      <c r="AEI252" s="2"/>
      <c r="AEJ252" s="2"/>
      <c r="AEK252" s="2"/>
      <c r="AEL252" s="2"/>
      <c r="AEM252" s="2"/>
      <c r="AEN252" s="2"/>
      <c r="AEO252" s="2"/>
      <c r="AEP252" s="2"/>
      <c r="AEQ252" s="2"/>
      <c r="AER252" s="2"/>
      <c r="AES252" s="2"/>
      <c r="AET252" s="2"/>
      <c r="AEU252" s="2"/>
      <c r="AEV252" s="2"/>
      <c r="AEW252" s="2"/>
      <c r="AEX252" s="2"/>
      <c r="AEY252" s="2"/>
      <c r="AEZ252" s="2"/>
      <c r="AFA252" s="2"/>
      <c r="AFB252" s="2"/>
      <c r="AFC252" s="2"/>
      <c r="AFD252" s="2"/>
      <c r="AFE252" s="2"/>
      <c r="AFF252" s="2"/>
      <c r="AFG252" s="2"/>
      <c r="AFH252" s="2"/>
      <c r="AFI252" s="2"/>
      <c r="AFJ252" s="2"/>
      <c r="AFK252" s="2"/>
      <c r="AFL252" s="2"/>
      <c r="AFM252" s="2"/>
      <c r="AFN252" s="2"/>
      <c r="AFO252" s="2"/>
      <c r="AFP252" s="2"/>
      <c r="AFQ252" s="2"/>
      <c r="AFR252" s="2"/>
      <c r="AFS252" s="2"/>
      <c r="AFT252" s="2"/>
      <c r="AFU252" s="2"/>
      <c r="AFV252" s="2"/>
      <c r="AFW252" s="2"/>
      <c r="AFX252" s="2"/>
      <c r="AFY252" s="2"/>
      <c r="AFZ252" s="2"/>
      <c r="AGA252" s="2"/>
      <c r="AGB252" s="2"/>
      <c r="AGC252" s="2"/>
      <c r="AGD252" s="2"/>
      <c r="AGE252" s="2"/>
      <c r="AGF252" s="2"/>
      <c r="AGG252" s="2"/>
      <c r="AGH252" s="2"/>
      <c r="AGI252" s="2"/>
      <c r="AGJ252" s="2"/>
      <c r="AGK252" s="2"/>
      <c r="AGL252" s="2"/>
      <c r="AGM252" s="2"/>
      <c r="AGN252" s="2"/>
      <c r="AGO252" s="2"/>
      <c r="AGP252" s="2"/>
      <c r="AGQ252" s="2"/>
      <c r="AGR252" s="2"/>
      <c r="AGS252" s="2"/>
      <c r="AGT252" s="2"/>
      <c r="AGU252" s="2"/>
      <c r="AGV252" s="2"/>
      <c r="AGW252" s="2"/>
      <c r="AGX252" s="2"/>
      <c r="AGY252" s="2"/>
      <c r="AGZ252" s="2"/>
      <c r="AHA252" s="2"/>
      <c r="AHB252" s="2"/>
      <c r="AHC252" s="2"/>
      <c r="AHD252" s="2"/>
      <c r="AHE252" s="2"/>
      <c r="AHF252" s="2"/>
      <c r="AHG252" s="2"/>
      <c r="AHH252" s="2"/>
      <c r="AHI252" s="2"/>
      <c r="AHJ252" s="2"/>
      <c r="AHK252" s="2"/>
      <c r="AHL252" s="2"/>
      <c r="AHM252" s="2"/>
      <c r="AHN252" s="2"/>
      <c r="AHO252" s="2"/>
      <c r="AHP252" s="2"/>
      <c r="AHQ252" s="2"/>
      <c r="AHR252" s="2"/>
      <c r="AHS252" s="2"/>
      <c r="AHT252" s="2"/>
      <c r="AHU252" s="2"/>
      <c r="AHV252" s="2"/>
      <c r="AHW252" s="2"/>
      <c r="AHX252" s="2"/>
      <c r="AHY252" s="2"/>
      <c r="AHZ252" s="2"/>
      <c r="AIA252" s="2"/>
      <c r="AIB252" s="2"/>
      <c r="AIC252" s="2"/>
      <c r="AID252" s="2"/>
      <c r="AIE252" s="2"/>
      <c r="AIF252" s="2"/>
      <c r="AIG252" s="2"/>
      <c r="AIH252" s="2"/>
      <c r="AII252" s="2"/>
      <c r="AIJ252" s="2"/>
      <c r="AIK252" s="2"/>
      <c r="AIL252" s="2"/>
      <c r="AIM252" s="2"/>
      <c r="AIN252" s="2"/>
      <c r="AIO252" s="2"/>
      <c r="AIP252" s="2"/>
      <c r="AIQ252" s="2"/>
      <c r="AIR252" s="2"/>
      <c r="AIS252" s="2"/>
      <c r="AIT252" s="2"/>
      <c r="AIU252" s="2"/>
      <c r="AIV252" s="2"/>
      <c r="AIW252" s="2"/>
      <c r="AIX252" s="2"/>
      <c r="AIY252" s="2"/>
      <c r="AIZ252" s="2"/>
      <c r="AJA252" s="2"/>
      <c r="AJB252" s="2"/>
      <c r="AJC252" s="2"/>
      <c r="AJD252" s="2"/>
      <c r="AJE252" s="2"/>
      <c r="AJF252" s="2"/>
      <c r="AJG252" s="2"/>
      <c r="AJH252" s="2"/>
      <c r="AJI252" s="2"/>
      <c r="AJJ252" s="2"/>
      <c r="AJK252" s="2"/>
      <c r="AJL252" s="2"/>
      <c r="AJM252" s="2"/>
      <c r="AJN252" s="2"/>
      <c r="AJO252" s="2"/>
      <c r="AJP252" s="2"/>
      <c r="AJQ252" s="2"/>
    </row>
    <row r="253" spans="1:953" s="1" customFormat="1">
      <c r="A253" s="2"/>
      <c r="B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2"/>
      <c r="GJ253" s="2"/>
      <c r="GK253" s="2"/>
      <c r="GL253" s="2"/>
      <c r="GM253" s="2"/>
      <c r="GN253" s="2"/>
      <c r="GO253" s="2"/>
      <c r="GP253" s="2"/>
      <c r="GQ253" s="2"/>
      <c r="GR253" s="2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/>
      <c r="HP253" s="2"/>
      <c r="HQ253" s="2"/>
      <c r="HR253" s="2"/>
      <c r="HS253" s="2"/>
      <c r="HT253" s="2"/>
      <c r="HU253" s="2"/>
      <c r="HV253" s="2"/>
      <c r="HW253" s="2"/>
      <c r="HX253" s="2"/>
      <c r="HY253" s="2"/>
      <c r="HZ253" s="2"/>
      <c r="IA253" s="2"/>
      <c r="IB253" s="2"/>
      <c r="IC253" s="2"/>
      <c r="ID253" s="2"/>
      <c r="IE253" s="2"/>
      <c r="IF253" s="2"/>
      <c r="IG253" s="2"/>
      <c r="IH253" s="2"/>
      <c r="II253" s="2"/>
      <c r="IJ253" s="2"/>
      <c r="IK253" s="2"/>
      <c r="IL253" s="2"/>
      <c r="IM253" s="2"/>
      <c r="IN253" s="2"/>
      <c r="IO253" s="2"/>
      <c r="IP253" s="2"/>
      <c r="IQ253" s="2"/>
      <c r="IR253" s="2"/>
      <c r="IS253" s="2"/>
      <c r="IT253" s="2"/>
      <c r="IU253" s="2"/>
      <c r="IV253" s="2"/>
      <c r="IW253" s="2"/>
      <c r="IX253" s="2"/>
      <c r="IY253" s="2"/>
      <c r="IZ253" s="2"/>
      <c r="JA253" s="2"/>
      <c r="JB253" s="2"/>
      <c r="JC253" s="2"/>
      <c r="JD253" s="2"/>
      <c r="JE253" s="2"/>
      <c r="JF253" s="2"/>
      <c r="JG253" s="2"/>
      <c r="JH253" s="2"/>
      <c r="JI253" s="2"/>
      <c r="JJ253" s="2"/>
      <c r="JK253" s="2"/>
      <c r="JL253" s="2"/>
      <c r="JM253" s="2"/>
      <c r="JN253" s="2"/>
      <c r="JO253" s="2"/>
      <c r="JP253" s="2"/>
      <c r="JQ253" s="2"/>
      <c r="JR253" s="2"/>
      <c r="JS253" s="2"/>
      <c r="JT253" s="2"/>
      <c r="JU253" s="2"/>
      <c r="JV253" s="2"/>
      <c r="JW253" s="2"/>
      <c r="JX253" s="2"/>
      <c r="JY253" s="2"/>
      <c r="JZ253" s="2"/>
      <c r="KA253" s="2"/>
      <c r="KB253" s="2"/>
      <c r="KC253" s="2"/>
      <c r="KD253" s="2"/>
      <c r="KE253" s="2"/>
      <c r="KF253" s="2"/>
      <c r="KG253" s="2"/>
      <c r="KH253" s="2"/>
      <c r="KI253" s="2"/>
      <c r="KJ253" s="2"/>
      <c r="KK253" s="2"/>
      <c r="KL253" s="2"/>
      <c r="KM253" s="2"/>
      <c r="KN253" s="2"/>
      <c r="KO253" s="2"/>
      <c r="KP253" s="2"/>
      <c r="KQ253" s="2"/>
      <c r="KR253" s="2"/>
      <c r="KS253" s="2"/>
      <c r="KT253" s="2"/>
      <c r="KU253" s="2"/>
      <c r="KV253" s="2"/>
      <c r="KW253" s="2"/>
      <c r="KX253" s="2"/>
      <c r="KY253" s="2"/>
      <c r="KZ253" s="2"/>
      <c r="LA253" s="2"/>
      <c r="LB253" s="2"/>
      <c r="LC253" s="2"/>
      <c r="LD253" s="2"/>
      <c r="LE253" s="2"/>
      <c r="LF253" s="2"/>
      <c r="LG253" s="2"/>
      <c r="LH253" s="2"/>
      <c r="LI253" s="2"/>
      <c r="LJ253" s="2"/>
      <c r="LK253" s="2"/>
      <c r="LL253" s="2"/>
      <c r="LM253" s="2"/>
      <c r="LN253" s="2"/>
      <c r="LO253" s="2"/>
      <c r="LP253" s="2"/>
      <c r="LQ253" s="2"/>
      <c r="LR253" s="2"/>
      <c r="LS253" s="2"/>
      <c r="LT253" s="2"/>
      <c r="LU253" s="2"/>
      <c r="LV253" s="2"/>
      <c r="LW253" s="2"/>
      <c r="LX253" s="2"/>
      <c r="LY253" s="2"/>
      <c r="LZ253" s="2"/>
      <c r="MA253" s="2"/>
      <c r="MB253" s="2"/>
      <c r="MC253" s="2"/>
      <c r="MD253" s="2"/>
      <c r="ME253" s="2"/>
      <c r="MF253" s="2"/>
      <c r="MG253" s="2"/>
      <c r="MH253" s="2"/>
      <c r="MI253" s="2"/>
      <c r="MJ253" s="2"/>
      <c r="MK253" s="2"/>
      <c r="ML253" s="2"/>
      <c r="MM253" s="2"/>
      <c r="MN253" s="2"/>
      <c r="MO253" s="2"/>
      <c r="MP253" s="2"/>
      <c r="MQ253" s="2"/>
      <c r="MR253" s="2"/>
      <c r="MS253" s="2"/>
      <c r="MT253" s="2"/>
      <c r="MU253" s="2"/>
      <c r="MV253" s="2"/>
      <c r="MW253" s="2"/>
      <c r="MX253" s="2"/>
      <c r="MY253" s="2"/>
      <c r="MZ253" s="2"/>
      <c r="NA253" s="2"/>
      <c r="NB253" s="2"/>
      <c r="NC253" s="2"/>
      <c r="ND253" s="2"/>
      <c r="NE253" s="2"/>
      <c r="NF253" s="2"/>
      <c r="NG253" s="2"/>
      <c r="NH253" s="2"/>
      <c r="NI253" s="2"/>
      <c r="NJ253" s="2"/>
      <c r="NK253" s="2"/>
      <c r="NL253" s="2"/>
      <c r="NM253" s="2"/>
      <c r="NN253" s="2"/>
      <c r="NO253" s="2"/>
      <c r="NP253" s="2"/>
      <c r="NQ253" s="2"/>
      <c r="NR253" s="2"/>
      <c r="NS253" s="2"/>
      <c r="NT253" s="2"/>
      <c r="NU253" s="2"/>
      <c r="NV253" s="2"/>
      <c r="NW253" s="2"/>
      <c r="NX253" s="2"/>
      <c r="NY253" s="2"/>
      <c r="NZ253" s="2"/>
      <c r="OA253" s="2"/>
      <c r="OB253" s="2"/>
      <c r="OC253" s="2"/>
      <c r="OD253" s="2"/>
      <c r="OE253" s="2"/>
      <c r="OF253" s="2"/>
      <c r="OG253" s="2"/>
      <c r="OH253" s="2"/>
      <c r="OI253" s="2"/>
      <c r="OJ253" s="2"/>
      <c r="OK253" s="2"/>
      <c r="OL253" s="2"/>
      <c r="OM253" s="2"/>
      <c r="ON253" s="2"/>
      <c r="OO253" s="2"/>
      <c r="OP253" s="2"/>
      <c r="OQ253" s="2"/>
      <c r="OR253" s="2"/>
      <c r="OS253" s="2"/>
      <c r="OT253" s="2"/>
      <c r="OU253" s="2"/>
      <c r="OV253" s="2"/>
      <c r="OW253" s="2"/>
      <c r="OX253" s="2"/>
      <c r="OY253" s="2"/>
      <c r="OZ253" s="2"/>
      <c r="PA253" s="2"/>
      <c r="PB253" s="2"/>
      <c r="PC253" s="2"/>
      <c r="PD253" s="2"/>
      <c r="PE253" s="2"/>
      <c r="PF253" s="2"/>
      <c r="PG253" s="2"/>
      <c r="PH253" s="2"/>
      <c r="PI253" s="2"/>
      <c r="PJ253" s="2"/>
      <c r="PK253" s="2"/>
      <c r="PL253" s="2"/>
      <c r="PM253" s="2"/>
      <c r="PN253" s="2"/>
      <c r="PO253" s="2"/>
      <c r="PP253" s="2"/>
      <c r="PQ253" s="2"/>
      <c r="PR253" s="2"/>
      <c r="PS253" s="2"/>
      <c r="PT253" s="2"/>
      <c r="PU253" s="2"/>
      <c r="PV253" s="2"/>
      <c r="PW253" s="2"/>
      <c r="PX253" s="2"/>
      <c r="PY253" s="2"/>
      <c r="PZ253" s="2"/>
      <c r="QA253" s="2"/>
      <c r="QB253" s="2"/>
      <c r="QC253" s="2"/>
      <c r="QD253" s="2"/>
      <c r="QE253" s="2"/>
      <c r="QF253" s="2"/>
      <c r="QG253" s="2"/>
      <c r="QH253" s="2"/>
      <c r="QI253" s="2"/>
      <c r="QJ253" s="2"/>
      <c r="QK253" s="2"/>
      <c r="QL253" s="2"/>
      <c r="QM253" s="2"/>
      <c r="QN253" s="2"/>
      <c r="QO253" s="2"/>
      <c r="QP253" s="2"/>
      <c r="QQ253" s="2"/>
      <c r="QR253" s="2"/>
      <c r="QS253" s="2"/>
      <c r="QT253" s="2"/>
      <c r="QU253" s="2"/>
      <c r="QV253" s="2"/>
      <c r="QW253" s="2"/>
      <c r="QX253" s="2"/>
      <c r="QY253" s="2"/>
      <c r="QZ253" s="2"/>
      <c r="RA253" s="2"/>
      <c r="RB253" s="2"/>
      <c r="RC253" s="2"/>
      <c r="RD253" s="2"/>
      <c r="RE253" s="2"/>
      <c r="RF253" s="2"/>
      <c r="RG253" s="2"/>
      <c r="RH253" s="2"/>
      <c r="RI253" s="2"/>
      <c r="RJ253" s="2"/>
      <c r="RK253" s="2"/>
      <c r="RL253" s="2"/>
      <c r="RM253" s="2"/>
      <c r="RN253" s="2"/>
      <c r="RO253" s="2"/>
      <c r="RP253" s="2"/>
      <c r="RQ253" s="2"/>
      <c r="RR253" s="2"/>
      <c r="RS253" s="2"/>
      <c r="RT253" s="2"/>
      <c r="RU253" s="2"/>
      <c r="RV253" s="2"/>
      <c r="RW253" s="2"/>
      <c r="RX253" s="2"/>
      <c r="RY253" s="2"/>
      <c r="RZ253" s="2"/>
      <c r="SA253" s="2"/>
      <c r="SB253" s="2"/>
      <c r="SC253" s="2"/>
      <c r="SD253" s="2"/>
      <c r="SE253" s="2"/>
      <c r="SF253" s="2"/>
      <c r="SG253" s="2"/>
      <c r="SH253" s="2"/>
      <c r="SI253" s="2"/>
      <c r="SJ253" s="2"/>
      <c r="SK253" s="2"/>
      <c r="SL253" s="2"/>
      <c r="SM253" s="2"/>
      <c r="SN253" s="2"/>
      <c r="SO253" s="2"/>
      <c r="SP253" s="2"/>
      <c r="SQ253" s="2"/>
      <c r="SR253" s="2"/>
      <c r="SS253" s="2"/>
      <c r="ST253" s="2"/>
      <c r="SU253" s="2"/>
      <c r="SV253" s="2"/>
      <c r="SW253" s="2"/>
      <c r="SX253" s="2"/>
      <c r="SY253" s="2"/>
      <c r="SZ253" s="2"/>
      <c r="TA253" s="2"/>
      <c r="TB253" s="2"/>
      <c r="TC253" s="2"/>
      <c r="TD253" s="2"/>
      <c r="TE253" s="2"/>
      <c r="TF253" s="2"/>
      <c r="TG253" s="2"/>
      <c r="TH253" s="2"/>
      <c r="TI253" s="2"/>
      <c r="TJ253" s="2"/>
      <c r="TK253" s="2"/>
      <c r="TL253" s="2"/>
      <c r="TM253" s="2"/>
      <c r="TN253" s="2"/>
      <c r="TO253" s="2"/>
      <c r="TP253" s="2"/>
      <c r="TQ253" s="2"/>
      <c r="TR253" s="2"/>
      <c r="TS253" s="2"/>
      <c r="TT253" s="2"/>
      <c r="TU253" s="2"/>
      <c r="TV253" s="2"/>
      <c r="TW253" s="2"/>
      <c r="TX253" s="2"/>
      <c r="TY253" s="2"/>
      <c r="TZ253" s="2"/>
      <c r="UA253" s="2"/>
      <c r="UB253" s="2"/>
      <c r="UC253" s="2"/>
      <c r="UD253" s="2"/>
      <c r="UE253" s="2"/>
      <c r="UF253" s="2"/>
      <c r="UG253" s="2"/>
      <c r="UH253" s="2"/>
      <c r="UI253" s="2"/>
      <c r="UJ253" s="2"/>
      <c r="UK253" s="2"/>
      <c r="UL253" s="2"/>
      <c r="UM253" s="2"/>
      <c r="UN253" s="2"/>
      <c r="UO253" s="2"/>
      <c r="UP253" s="2"/>
      <c r="UQ253" s="2"/>
      <c r="UR253" s="2"/>
      <c r="US253" s="2"/>
      <c r="UT253" s="2"/>
      <c r="UU253" s="2"/>
      <c r="UV253" s="2"/>
      <c r="UW253" s="2"/>
      <c r="UX253" s="2"/>
      <c r="UY253" s="2"/>
      <c r="UZ253" s="2"/>
      <c r="VA253" s="2"/>
      <c r="VB253" s="2"/>
      <c r="VC253" s="2"/>
      <c r="VD253" s="2"/>
      <c r="VE253" s="2"/>
      <c r="VF253" s="2"/>
      <c r="VG253" s="2"/>
      <c r="VH253" s="2"/>
      <c r="VI253" s="2"/>
      <c r="VJ253" s="2"/>
      <c r="VK253" s="2"/>
      <c r="VL253" s="2"/>
      <c r="VM253" s="2"/>
      <c r="VN253" s="2"/>
      <c r="VO253" s="2"/>
      <c r="VP253" s="2"/>
      <c r="VQ253" s="2"/>
      <c r="VR253" s="2"/>
      <c r="VS253" s="2"/>
      <c r="VT253" s="2"/>
      <c r="VU253" s="2"/>
      <c r="VV253" s="2"/>
      <c r="VW253" s="2"/>
      <c r="VX253" s="2"/>
      <c r="VY253" s="2"/>
      <c r="VZ253" s="2"/>
      <c r="WA253" s="2"/>
      <c r="WB253" s="2"/>
      <c r="WC253" s="2"/>
      <c r="WD253" s="2"/>
      <c r="WE253" s="2"/>
      <c r="WF253" s="2"/>
      <c r="WG253" s="2"/>
      <c r="WH253" s="2"/>
      <c r="WI253" s="2"/>
      <c r="WJ253" s="2"/>
      <c r="WK253" s="2"/>
      <c r="WL253" s="2"/>
      <c r="WM253" s="2"/>
      <c r="WN253" s="2"/>
      <c r="WO253" s="2"/>
      <c r="WP253" s="2"/>
      <c r="WQ253" s="2"/>
      <c r="WR253" s="2"/>
      <c r="WS253" s="2"/>
      <c r="WT253" s="2"/>
      <c r="WU253" s="2"/>
      <c r="WV253" s="2"/>
      <c r="WW253" s="2"/>
      <c r="WX253" s="2"/>
      <c r="WY253" s="2"/>
      <c r="WZ253" s="2"/>
      <c r="XA253" s="2"/>
      <c r="XB253" s="2"/>
      <c r="XC253" s="2"/>
      <c r="XD253" s="2"/>
      <c r="XE253" s="2"/>
      <c r="XF253" s="2"/>
      <c r="XG253" s="2"/>
      <c r="XH253" s="2"/>
      <c r="XI253" s="2"/>
      <c r="XJ253" s="2"/>
      <c r="XK253" s="2"/>
      <c r="XL253" s="2"/>
      <c r="XM253" s="2"/>
      <c r="XN253" s="2"/>
      <c r="XO253" s="2"/>
      <c r="XP253" s="2"/>
      <c r="XQ253" s="2"/>
      <c r="XR253" s="2"/>
      <c r="XS253" s="2"/>
      <c r="XT253" s="2"/>
      <c r="XU253" s="2"/>
      <c r="XV253" s="2"/>
      <c r="XW253" s="2"/>
      <c r="XX253" s="2"/>
      <c r="XY253" s="2"/>
      <c r="XZ253" s="2"/>
      <c r="YA253" s="2"/>
      <c r="YB253" s="2"/>
      <c r="YC253" s="2"/>
      <c r="YD253" s="2"/>
      <c r="YE253" s="2"/>
      <c r="YF253" s="2"/>
      <c r="YG253" s="2"/>
      <c r="YH253" s="2"/>
      <c r="YI253" s="2"/>
      <c r="YJ253" s="2"/>
      <c r="YK253" s="2"/>
      <c r="YL253" s="2"/>
      <c r="YM253" s="2"/>
      <c r="YN253" s="2"/>
      <c r="YO253" s="2"/>
      <c r="YP253" s="2"/>
      <c r="YQ253" s="2"/>
      <c r="YR253" s="2"/>
      <c r="YS253" s="2"/>
      <c r="YT253" s="2"/>
      <c r="YU253" s="2"/>
      <c r="YV253" s="2"/>
      <c r="YW253" s="2"/>
      <c r="YX253" s="2"/>
      <c r="YY253" s="2"/>
      <c r="YZ253" s="2"/>
      <c r="ZA253" s="2"/>
      <c r="ZB253" s="2"/>
      <c r="ZC253" s="2"/>
      <c r="ZD253" s="2"/>
      <c r="ZE253" s="2"/>
      <c r="ZF253" s="2"/>
      <c r="ZG253" s="2"/>
      <c r="ZH253" s="2"/>
      <c r="ZI253" s="2"/>
      <c r="ZJ253" s="2"/>
      <c r="ZK253" s="2"/>
      <c r="ZL253" s="2"/>
      <c r="ZM253" s="2"/>
      <c r="ZN253" s="2"/>
      <c r="ZO253" s="2"/>
      <c r="ZP253" s="2"/>
      <c r="ZQ253" s="2"/>
      <c r="ZR253" s="2"/>
      <c r="ZS253" s="2"/>
      <c r="ZT253" s="2"/>
      <c r="ZU253" s="2"/>
      <c r="ZV253" s="2"/>
      <c r="ZW253" s="2"/>
      <c r="ZX253" s="2"/>
      <c r="ZY253" s="2"/>
      <c r="ZZ253" s="2"/>
      <c r="AAA253" s="2"/>
      <c r="AAB253" s="2"/>
      <c r="AAC253" s="2"/>
      <c r="AAD253" s="2"/>
      <c r="AAE253" s="2"/>
      <c r="AAF253" s="2"/>
      <c r="AAG253" s="2"/>
      <c r="AAH253" s="2"/>
      <c r="AAI253" s="2"/>
      <c r="AAJ253" s="2"/>
      <c r="AAK253" s="2"/>
      <c r="AAL253" s="2"/>
      <c r="AAM253" s="2"/>
      <c r="AAN253" s="2"/>
      <c r="AAO253" s="2"/>
      <c r="AAP253" s="2"/>
      <c r="AAQ253" s="2"/>
      <c r="AAR253" s="2"/>
      <c r="AAS253" s="2"/>
      <c r="AAT253" s="2"/>
      <c r="AAU253" s="2"/>
      <c r="AAV253" s="2"/>
      <c r="AAW253" s="2"/>
      <c r="AAX253" s="2"/>
      <c r="AAY253" s="2"/>
      <c r="AAZ253" s="2"/>
      <c r="ABA253" s="2"/>
      <c r="ABB253" s="2"/>
      <c r="ABC253" s="2"/>
      <c r="ABD253" s="2"/>
      <c r="ABE253" s="2"/>
      <c r="ABF253" s="2"/>
      <c r="ABG253" s="2"/>
      <c r="ABH253" s="2"/>
      <c r="ABI253" s="2"/>
      <c r="ABJ253" s="2"/>
      <c r="ABK253" s="2"/>
      <c r="ABL253" s="2"/>
      <c r="ABM253" s="2"/>
      <c r="ABN253" s="2"/>
      <c r="ABO253" s="2"/>
      <c r="ABP253" s="2"/>
      <c r="ABQ253" s="2"/>
      <c r="ABR253" s="2"/>
      <c r="ABS253" s="2"/>
      <c r="ABT253" s="2"/>
      <c r="ABU253" s="2"/>
      <c r="ABV253" s="2"/>
      <c r="ABW253" s="2"/>
      <c r="ABX253" s="2"/>
      <c r="ABY253" s="2"/>
      <c r="ABZ253" s="2"/>
      <c r="ACA253" s="2"/>
      <c r="ACB253" s="2"/>
      <c r="ACC253" s="2"/>
      <c r="ACD253" s="2"/>
      <c r="ACE253" s="2"/>
      <c r="ACF253" s="2"/>
      <c r="ACG253" s="2"/>
      <c r="ACH253" s="2"/>
      <c r="ACI253" s="2"/>
      <c r="ACJ253" s="2"/>
      <c r="ACK253" s="2"/>
      <c r="ACL253" s="2"/>
      <c r="ACM253" s="2"/>
      <c r="ACN253" s="2"/>
      <c r="ACO253" s="2"/>
      <c r="ACP253" s="2"/>
      <c r="ACQ253" s="2"/>
      <c r="ACR253" s="2"/>
      <c r="ACS253" s="2"/>
      <c r="ACT253" s="2"/>
      <c r="ACU253" s="2"/>
      <c r="ACV253" s="2"/>
      <c r="ACW253" s="2"/>
      <c r="ACX253" s="2"/>
      <c r="ACY253" s="2"/>
      <c r="ACZ253" s="2"/>
      <c r="ADA253" s="2"/>
      <c r="ADB253" s="2"/>
      <c r="ADC253" s="2"/>
      <c r="ADD253" s="2"/>
      <c r="ADE253" s="2"/>
      <c r="ADF253" s="2"/>
      <c r="ADG253" s="2"/>
      <c r="ADH253" s="2"/>
      <c r="ADI253" s="2"/>
      <c r="ADJ253" s="2"/>
      <c r="ADK253" s="2"/>
      <c r="ADL253" s="2"/>
      <c r="ADM253" s="2"/>
      <c r="ADN253" s="2"/>
      <c r="ADO253" s="2"/>
      <c r="ADP253" s="2"/>
      <c r="ADQ253" s="2"/>
      <c r="ADR253" s="2"/>
      <c r="ADS253" s="2"/>
      <c r="ADT253" s="2"/>
      <c r="ADU253" s="2"/>
      <c r="ADV253" s="2"/>
      <c r="ADW253" s="2"/>
      <c r="ADX253" s="2"/>
      <c r="ADY253" s="2"/>
      <c r="ADZ253" s="2"/>
      <c r="AEA253" s="2"/>
      <c r="AEB253" s="2"/>
      <c r="AEC253" s="2"/>
      <c r="AED253" s="2"/>
      <c r="AEE253" s="2"/>
      <c r="AEF253" s="2"/>
      <c r="AEG253" s="2"/>
      <c r="AEH253" s="2"/>
      <c r="AEI253" s="2"/>
      <c r="AEJ253" s="2"/>
      <c r="AEK253" s="2"/>
      <c r="AEL253" s="2"/>
      <c r="AEM253" s="2"/>
      <c r="AEN253" s="2"/>
      <c r="AEO253" s="2"/>
      <c r="AEP253" s="2"/>
      <c r="AEQ253" s="2"/>
      <c r="AER253" s="2"/>
      <c r="AES253" s="2"/>
      <c r="AET253" s="2"/>
      <c r="AEU253" s="2"/>
      <c r="AEV253" s="2"/>
      <c r="AEW253" s="2"/>
      <c r="AEX253" s="2"/>
      <c r="AEY253" s="2"/>
      <c r="AEZ253" s="2"/>
      <c r="AFA253" s="2"/>
      <c r="AFB253" s="2"/>
      <c r="AFC253" s="2"/>
      <c r="AFD253" s="2"/>
      <c r="AFE253" s="2"/>
      <c r="AFF253" s="2"/>
      <c r="AFG253" s="2"/>
      <c r="AFH253" s="2"/>
      <c r="AFI253" s="2"/>
      <c r="AFJ253" s="2"/>
      <c r="AFK253" s="2"/>
      <c r="AFL253" s="2"/>
      <c r="AFM253" s="2"/>
      <c r="AFN253" s="2"/>
      <c r="AFO253" s="2"/>
      <c r="AFP253" s="2"/>
      <c r="AFQ253" s="2"/>
      <c r="AFR253" s="2"/>
      <c r="AFS253" s="2"/>
      <c r="AFT253" s="2"/>
      <c r="AFU253" s="2"/>
      <c r="AFV253" s="2"/>
      <c r="AFW253" s="2"/>
      <c r="AFX253" s="2"/>
      <c r="AFY253" s="2"/>
      <c r="AFZ253" s="2"/>
      <c r="AGA253" s="2"/>
      <c r="AGB253" s="2"/>
      <c r="AGC253" s="2"/>
      <c r="AGD253" s="2"/>
      <c r="AGE253" s="2"/>
      <c r="AGF253" s="2"/>
      <c r="AGG253" s="2"/>
      <c r="AGH253" s="2"/>
      <c r="AGI253" s="2"/>
      <c r="AGJ253" s="2"/>
      <c r="AGK253" s="2"/>
      <c r="AGL253" s="2"/>
      <c r="AGM253" s="2"/>
      <c r="AGN253" s="2"/>
      <c r="AGO253" s="2"/>
      <c r="AGP253" s="2"/>
      <c r="AGQ253" s="2"/>
      <c r="AGR253" s="2"/>
      <c r="AGS253" s="2"/>
      <c r="AGT253" s="2"/>
      <c r="AGU253" s="2"/>
      <c r="AGV253" s="2"/>
      <c r="AGW253" s="2"/>
      <c r="AGX253" s="2"/>
      <c r="AGY253" s="2"/>
      <c r="AGZ253" s="2"/>
      <c r="AHA253" s="2"/>
      <c r="AHB253" s="2"/>
      <c r="AHC253" s="2"/>
      <c r="AHD253" s="2"/>
      <c r="AHE253" s="2"/>
      <c r="AHF253" s="2"/>
      <c r="AHG253" s="2"/>
      <c r="AHH253" s="2"/>
      <c r="AHI253" s="2"/>
      <c r="AHJ253" s="2"/>
      <c r="AHK253" s="2"/>
      <c r="AHL253" s="2"/>
      <c r="AHM253" s="2"/>
      <c r="AHN253" s="2"/>
      <c r="AHO253" s="2"/>
      <c r="AHP253" s="2"/>
      <c r="AHQ253" s="2"/>
      <c r="AHR253" s="2"/>
      <c r="AHS253" s="2"/>
      <c r="AHT253" s="2"/>
      <c r="AHU253" s="2"/>
      <c r="AHV253" s="2"/>
      <c r="AHW253" s="2"/>
      <c r="AHX253" s="2"/>
      <c r="AHY253" s="2"/>
      <c r="AHZ253" s="2"/>
      <c r="AIA253" s="2"/>
      <c r="AIB253" s="2"/>
      <c r="AIC253" s="2"/>
      <c r="AID253" s="2"/>
      <c r="AIE253" s="2"/>
      <c r="AIF253" s="2"/>
      <c r="AIG253" s="2"/>
      <c r="AIH253" s="2"/>
      <c r="AII253" s="2"/>
      <c r="AIJ253" s="2"/>
      <c r="AIK253" s="2"/>
      <c r="AIL253" s="2"/>
      <c r="AIM253" s="2"/>
      <c r="AIN253" s="2"/>
      <c r="AIO253" s="2"/>
      <c r="AIP253" s="2"/>
      <c r="AIQ253" s="2"/>
      <c r="AIR253" s="2"/>
      <c r="AIS253" s="2"/>
      <c r="AIT253" s="2"/>
      <c r="AIU253" s="2"/>
      <c r="AIV253" s="2"/>
      <c r="AIW253" s="2"/>
      <c r="AIX253" s="2"/>
      <c r="AIY253" s="2"/>
      <c r="AIZ253" s="2"/>
      <c r="AJA253" s="2"/>
      <c r="AJB253" s="2"/>
      <c r="AJC253" s="2"/>
      <c r="AJD253" s="2"/>
      <c r="AJE253" s="2"/>
      <c r="AJF253" s="2"/>
      <c r="AJG253" s="2"/>
      <c r="AJH253" s="2"/>
      <c r="AJI253" s="2"/>
      <c r="AJJ253" s="2"/>
      <c r="AJK253" s="2"/>
      <c r="AJL253" s="2"/>
      <c r="AJM253" s="2"/>
      <c r="AJN253" s="2"/>
      <c r="AJO253" s="2"/>
      <c r="AJP253" s="2"/>
      <c r="AJQ253" s="2"/>
    </row>
    <row r="254" spans="1:953" s="1" customFormat="1">
      <c r="A254" s="2"/>
      <c r="B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/>
      <c r="HP254" s="2"/>
      <c r="HQ254" s="2"/>
      <c r="HR254" s="2"/>
      <c r="HS254" s="2"/>
      <c r="HT254" s="2"/>
      <c r="HU254" s="2"/>
      <c r="HV254" s="2"/>
      <c r="HW254" s="2"/>
      <c r="HX254" s="2"/>
      <c r="HY254" s="2"/>
      <c r="HZ254" s="2"/>
      <c r="IA254" s="2"/>
      <c r="IB254" s="2"/>
      <c r="IC254" s="2"/>
      <c r="ID254" s="2"/>
      <c r="IE254" s="2"/>
      <c r="IF254" s="2"/>
      <c r="IG254" s="2"/>
      <c r="IH254" s="2"/>
      <c r="II254" s="2"/>
      <c r="IJ254" s="2"/>
      <c r="IK254" s="2"/>
      <c r="IL254" s="2"/>
      <c r="IM254" s="2"/>
      <c r="IN254" s="2"/>
      <c r="IO254" s="2"/>
      <c r="IP254" s="2"/>
      <c r="IQ254" s="2"/>
      <c r="IR254" s="2"/>
      <c r="IS254" s="2"/>
      <c r="IT254" s="2"/>
      <c r="IU254" s="2"/>
      <c r="IV254" s="2"/>
      <c r="IW254" s="2"/>
      <c r="IX254" s="2"/>
      <c r="IY254" s="2"/>
      <c r="IZ254" s="2"/>
      <c r="JA254" s="2"/>
      <c r="JB254" s="2"/>
      <c r="JC254" s="2"/>
      <c r="JD254" s="2"/>
      <c r="JE254" s="2"/>
      <c r="JF254" s="2"/>
      <c r="JG254" s="2"/>
      <c r="JH254" s="2"/>
      <c r="JI254" s="2"/>
      <c r="JJ254" s="2"/>
      <c r="JK254" s="2"/>
      <c r="JL254" s="2"/>
      <c r="JM254" s="2"/>
      <c r="JN254" s="2"/>
      <c r="JO254" s="2"/>
      <c r="JP254" s="2"/>
      <c r="JQ254" s="2"/>
      <c r="JR254" s="2"/>
      <c r="JS254" s="2"/>
      <c r="JT254" s="2"/>
      <c r="JU254" s="2"/>
      <c r="JV254" s="2"/>
      <c r="JW254" s="2"/>
      <c r="JX254" s="2"/>
      <c r="JY254" s="2"/>
      <c r="JZ254" s="2"/>
      <c r="KA254" s="2"/>
      <c r="KB254" s="2"/>
      <c r="KC254" s="2"/>
      <c r="KD254" s="2"/>
      <c r="KE254" s="2"/>
      <c r="KF254" s="2"/>
      <c r="KG254" s="2"/>
      <c r="KH254" s="2"/>
      <c r="KI254" s="2"/>
      <c r="KJ254" s="2"/>
      <c r="KK254" s="2"/>
      <c r="KL254" s="2"/>
      <c r="KM254" s="2"/>
      <c r="KN254" s="2"/>
      <c r="KO254" s="2"/>
      <c r="KP254" s="2"/>
      <c r="KQ254" s="2"/>
      <c r="KR254" s="2"/>
      <c r="KS254" s="2"/>
      <c r="KT254" s="2"/>
      <c r="KU254" s="2"/>
      <c r="KV254" s="2"/>
      <c r="KW254" s="2"/>
      <c r="KX254" s="2"/>
      <c r="KY254" s="2"/>
      <c r="KZ254" s="2"/>
      <c r="LA254" s="2"/>
      <c r="LB254" s="2"/>
      <c r="LC254" s="2"/>
      <c r="LD254" s="2"/>
      <c r="LE254" s="2"/>
      <c r="LF254" s="2"/>
      <c r="LG254" s="2"/>
      <c r="LH254" s="2"/>
      <c r="LI254" s="2"/>
      <c r="LJ254" s="2"/>
      <c r="LK254" s="2"/>
      <c r="LL254" s="2"/>
      <c r="LM254" s="2"/>
      <c r="LN254" s="2"/>
      <c r="LO254" s="2"/>
      <c r="LP254" s="2"/>
      <c r="LQ254" s="2"/>
      <c r="LR254" s="2"/>
      <c r="LS254" s="2"/>
      <c r="LT254" s="2"/>
      <c r="LU254" s="2"/>
      <c r="LV254" s="2"/>
      <c r="LW254" s="2"/>
      <c r="LX254" s="2"/>
      <c r="LY254" s="2"/>
      <c r="LZ254" s="2"/>
      <c r="MA254" s="2"/>
      <c r="MB254" s="2"/>
      <c r="MC254" s="2"/>
      <c r="MD254" s="2"/>
      <c r="ME254" s="2"/>
      <c r="MF254" s="2"/>
      <c r="MG254" s="2"/>
      <c r="MH254" s="2"/>
      <c r="MI254" s="2"/>
      <c r="MJ254" s="2"/>
      <c r="MK254" s="2"/>
      <c r="ML254" s="2"/>
      <c r="MM254" s="2"/>
      <c r="MN254" s="2"/>
      <c r="MO254" s="2"/>
      <c r="MP254" s="2"/>
      <c r="MQ254" s="2"/>
      <c r="MR254" s="2"/>
      <c r="MS254" s="2"/>
      <c r="MT254" s="2"/>
      <c r="MU254" s="2"/>
      <c r="MV254" s="2"/>
      <c r="MW254" s="2"/>
      <c r="MX254" s="2"/>
      <c r="MY254" s="2"/>
      <c r="MZ254" s="2"/>
      <c r="NA254" s="2"/>
      <c r="NB254" s="2"/>
      <c r="NC254" s="2"/>
      <c r="ND254" s="2"/>
      <c r="NE254" s="2"/>
      <c r="NF254" s="2"/>
      <c r="NG254" s="2"/>
      <c r="NH254" s="2"/>
      <c r="NI254" s="2"/>
      <c r="NJ254" s="2"/>
      <c r="NK254" s="2"/>
      <c r="NL254" s="2"/>
      <c r="NM254" s="2"/>
      <c r="NN254" s="2"/>
      <c r="NO254" s="2"/>
      <c r="NP254" s="2"/>
      <c r="NQ254" s="2"/>
      <c r="NR254" s="2"/>
      <c r="NS254" s="2"/>
      <c r="NT254" s="2"/>
      <c r="NU254" s="2"/>
      <c r="NV254" s="2"/>
      <c r="NW254" s="2"/>
      <c r="NX254" s="2"/>
      <c r="NY254" s="2"/>
      <c r="NZ254" s="2"/>
      <c r="OA254" s="2"/>
      <c r="OB254" s="2"/>
      <c r="OC254" s="2"/>
      <c r="OD254" s="2"/>
      <c r="OE254" s="2"/>
      <c r="OF254" s="2"/>
      <c r="OG254" s="2"/>
      <c r="OH254" s="2"/>
      <c r="OI254" s="2"/>
      <c r="OJ254" s="2"/>
      <c r="OK254" s="2"/>
      <c r="OL254" s="2"/>
      <c r="OM254" s="2"/>
      <c r="ON254" s="2"/>
      <c r="OO254" s="2"/>
      <c r="OP254" s="2"/>
      <c r="OQ254" s="2"/>
      <c r="OR254" s="2"/>
      <c r="OS254" s="2"/>
      <c r="OT254" s="2"/>
      <c r="OU254" s="2"/>
      <c r="OV254" s="2"/>
      <c r="OW254" s="2"/>
      <c r="OX254" s="2"/>
      <c r="OY254" s="2"/>
      <c r="OZ254" s="2"/>
      <c r="PA254" s="2"/>
      <c r="PB254" s="2"/>
      <c r="PC254" s="2"/>
      <c r="PD254" s="2"/>
      <c r="PE254" s="2"/>
      <c r="PF254" s="2"/>
      <c r="PG254" s="2"/>
      <c r="PH254" s="2"/>
      <c r="PI254" s="2"/>
      <c r="PJ254" s="2"/>
      <c r="PK254" s="2"/>
      <c r="PL254" s="2"/>
      <c r="PM254" s="2"/>
      <c r="PN254" s="2"/>
      <c r="PO254" s="2"/>
      <c r="PP254" s="2"/>
      <c r="PQ254" s="2"/>
      <c r="PR254" s="2"/>
      <c r="PS254" s="2"/>
      <c r="PT254" s="2"/>
      <c r="PU254" s="2"/>
      <c r="PV254" s="2"/>
      <c r="PW254" s="2"/>
      <c r="PX254" s="2"/>
      <c r="PY254" s="2"/>
      <c r="PZ254" s="2"/>
      <c r="QA254" s="2"/>
      <c r="QB254" s="2"/>
      <c r="QC254" s="2"/>
      <c r="QD254" s="2"/>
      <c r="QE254" s="2"/>
      <c r="QF254" s="2"/>
      <c r="QG254" s="2"/>
      <c r="QH254" s="2"/>
      <c r="QI254" s="2"/>
      <c r="QJ254" s="2"/>
      <c r="QK254" s="2"/>
      <c r="QL254" s="2"/>
      <c r="QM254" s="2"/>
      <c r="QN254" s="2"/>
      <c r="QO254" s="2"/>
      <c r="QP254" s="2"/>
      <c r="QQ254" s="2"/>
      <c r="QR254" s="2"/>
      <c r="QS254" s="2"/>
      <c r="QT254" s="2"/>
      <c r="QU254" s="2"/>
      <c r="QV254" s="2"/>
      <c r="QW254" s="2"/>
      <c r="QX254" s="2"/>
      <c r="QY254" s="2"/>
      <c r="QZ254" s="2"/>
      <c r="RA254" s="2"/>
      <c r="RB254" s="2"/>
      <c r="RC254" s="2"/>
      <c r="RD254" s="2"/>
      <c r="RE254" s="2"/>
      <c r="RF254" s="2"/>
      <c r="RG254" s="2"/>
      <c r="RH254" s="2"/>
      <c r="RI254" s="2"/>
      <c r="RJ254" s="2"/>
      <c r="RK254" s="2"/>
      <c r="RL254" s="2"/>
      <c r="RM254" s="2"/>
      <c r="RN254" s="2"/>
      <c r="RO254" s="2"/>
      <c r="RP254" s="2"/>
      <c r="RQ254" s="2"/>
      <c r="RR254" s="2"/>
      <c r="RS254" s="2"/>
      <c r="RT254" s="2"/>
      <c r="RU254" s="2"/>
      <c r="RV254" s="2"/>
      <c r="RW254" s="2"/>
      <c r="RX254" s="2"/>
      <c r="RY254" s="2"/>
      <c r="RZ254" s="2"/>
      <c r="SA254" s="2"/>
      <c r="SB254" s="2"/>
      <c r="SC254" s="2"/>
      <c r="SD254" s="2"/>
      <c r="SE254" s="2"/>
      <c r="SF254" s="2"/>
      <c r="SG254" s="2"/>
      <c r="SH254" s="2"/>
      <c r="SI254" s="2"/>
      <c r="SJ254" s="2"/>
      <c r="SK254" s="2"/>
      <c r="SL254" s="2"/>
      <c r="SM254" s="2"/>
      <c r="SN254" s="2"/>
      <c r="SO254" s="2"/>
      <c r="SP254" s="2"/>
      <c r="SQ254" s="2"/>
      <c r="SR254" s="2"/>
      <c r="SS254" s="2"/>
      <c r="ST254" s="2"/>
      <c r="SU254" s="2"/>
      <c r="SV254" s="2"/>
      <c r="SW254" s="2"/>
      <c r="SX254" s="2"/>
      <c r="SY254" s="2"/>
      <c r="SZ254" s="2"/>
      <c r="TA254" s="2"/>
      <c r="TB254" s="2"/>
      <c r="TC254" s="2"/>
      <c r="TD254" s="2"/>
      <c r="TE254" s="2"/>
      <c r="TF254" s="2"/>
      <c r="TG254" s="2"/>
      <c r="TH254" s="2"/>
      <c r="TI254" s="2"/>
      <c r="TJ254" s="2"/>
      <c r="TK254" s="2"/>
      <c r="TL254" s="2"/>
      <c r="TM254" s="2"/>
      <c r="TN254" s="2"/>
      <c r="TO254" s="2"/>
      <c r="TP254" s="2"/>
      <c r="TQ254" s="2"/>
      <c r="TR254" s="2"/>
      <c r="TS254" s="2"/>
      <c r="TT254" s="2"/>
      <c r="TU254" s="2"/>
      <c r="TV254" s="2"/>
      <c r="TW254" s="2"/>
      <c r="TX254" s="2"/>
      <c r="TY254" s="2"/>
      <c r="TZ254" s="2"/>
      <c r="UA254" s="2"/>
      <c r="UB254" s="2"/>
      <c r="UC254" s="2"/>
      <c r="UD254" s="2"/>
      <c r="UE254" s="2"/>
      <c r="UF254" s="2"/>
      <c r="UG254" s="2"/>
      <c r="UH254" s="2"/>
      <c r="UI254" s="2"/>
      <c r="UJ254" s="2"/>
      <c r="UK254" s="2"/>
      <c r="UL254" s="2"/>
      <c r="UM254" s="2"/>
      <c r="UN254" s="2"/>
      <c r="UO254" s="2"/>
      <c r="UP254" s="2"/>
      <c r="UQ254" s="2"/>
      <c r="UR254" s="2"/>
      <c r="US254" s="2"/>
      <c r="UT254" s="2"/>
      <c r="UU254" s="2"/>
      <c r="UV254" s="2"/>
      <c r="UW254" s="2"/>
      <c r="UX254" s="2"/>
      <c r="UY254" s="2"/>
      <c r="UZ254" s="2"/>
      <c r="VA254" s="2"/>
      <c r="VB254" s="2"/>
      <c r="VC254" s="2"/>
      <c r="VD254" s="2"/>
      <c r="VE254" s="2"/>
      <c r="VF254" s="2"/>
      <c r="VG254" s="2"/>
      <c r="VH254" s="2"/>
      <c r="VI254" s="2"/>
      <c r="VJ254" s="2"/>
      <c r="VK254" s="2"/>
      <c r="VL254" s="2"/>
      <c r="VM254" s="2"/>
      <c r="VN254" s="2"/>
      <c r="VO254" s="2"/>
      <c r="VP254" s="2"/>
      <c r="VQ254" s="2"/>
      <c r="VR254" s="2"/>
      <c r="VS254" s="2"/>
      <c r="VT254" s="2"/>
      <c r="VU254" s="2"/>
      <c r="VV254" s="2"/>
      <c r="VW254" s="2"/>
      <c r="VX254" s="2"/>
      <c r="VY254" s="2"/>
      <c r="VZ254" s="2"/>
      <c r="WA254" s="2"/>
      <c r="WB254" s="2"/>
      <c r="WC254" s="2"/>
      <c r="WD254" s="2"/>
      <c r="WE254" s="2"/>
      <c r="WF254" s="2"/>
      <c r="WG254" s="2"/>
      <c r="WH254" s="2"/>
      <c r="WI254" s="2"/>
      <c r="WJ254" s="2"/>
      <c r="WK254" s="2"/>
      <c r="WL254" s="2"/>
      <c r="WM254" s="2"/>
      <c r="WN254" s="2"/>
      <c r="WO254" s="2"/>
      <c r="WP254" s="2"/>
      <c r="WQ254" s="2"/>
      <c r="WR254" s="2"/>
      <c r="WS254" s="2"/>
      <c r="WT254" s="2"/>
      <c r="WU254" s="2"/>
      <c r="WV254" s="2"/>
      <c r="WW254" s="2"/>
      <c r="WX254" s="2"/>
      <c r="WY254" s="2"/>
      <c r="WZ254" s="2"/>
      <c r="XA254" s="2"/>
      <c r="XB254" s="2"/>
      <c r="XC254" s="2"/>
      <c r="XD254" s="2"/>
      <c r="XE254" s="2"/>
      <c r="XF254" s="2"/>
      <c r="XG254" s="2"/>
      <c r="XH254" s="2"/>
      <c r="XI254" s="2"/>
      <c r="XJ254" s="2"/>
      <c r="XK254" s="2"/>
      <c r="XL254" s="2"/>
      <c r="XM254" s="2"/>
      <c r="XN254" s="2"/>
      <c r="XO254" s="2"/>
      <c r="XP254" s="2"/>
      <c r="XQ254" s="2"/>
      <c r="XR254" s="2"/>
      <c r="XS254" s="2"/>
      <c r="XT254" s="2"/>
      <c r="XU254" s="2"/>
      <c r="XV254" s="2"/>
      <c r="XW254" s="2"/>
      <c r="XX254" s="2"/>
      <c r="XY254" s="2"/>
      <c r="XZ254" s="2"/>
      <c r="YA254" s="2"/>
      <c r="YB254" s="2"/>
      <c r="YC254" s="2"/>
      <c r="YD254" s="2"/>
      <c r="YE254" s="2"/>
      <c r="YF254" s="2"/>
      <c r="YG254" s="2"/>
      <c r="YH254" s="2"/>
      <c r="YI254" s="2"/>
      <c r="YJ254" s="2"/>
      <c r="YK254" s="2"/>
      <c r="YL254" s="2"/>
      <c r="YM254" s="2"/>
      <c r="YN254" s="2"/>
      <c r="YO254" s="2"/>
      <c r="YP254" s="2"/>
      <c r="YQ254" s="2"/>
      <c r="YR254" s="2"/>
      <c r="YS254" s="2"/>
      <c r="YT254" s="2"/>
      <c r="YU254" s="2"/>
      <c r="YV254" s="2"/>
      <c r="YW254" s="2"/>
      <c r="YX254" s="2"/>
      <c r="YY254" s="2"/>
      <c r="YZ254" s="2"/>
      <c r="ZA254" s="2"/>
      <c r="ZB254" s="2"/>
      <c r="ZC254" s="2"/>
      <c r="ZD254" s="2"/>
      <c r="ZE254" s="2"/>
      <c r="ZF254" s="2"/>
      <c r="ZG254" s="2"/>
      <c r="ZH254" s="2"/>
      <c r="ZI254" s="2"/>
      <c r="ZJ254" s="2"/>
      <c r="ZK254" s="2"/>
      <c r="ZL254" s="2"/>
      <c r="ZM254" s="2"/>
      <c r="ZN254" s="2"/>
      <c r="ZO254" s="2"/>
      <c r="ZP254" s="2"/>
      <c r="ZQ254" s="2"/>
      <c r="ZR254" s="2"/>
      <c r="ZS254" s="2"/>
      <c r="ZT254" s="2"/>
      <c r="ZU254" s="2"/>
      <c r="ZV254" s="2"/>
      <c r="ZW254" s="2"/>
      <c r="ZX254" s="2"/>
      <c r="ZY254" s="2"/>
      <c r="ZZ254" s="2"/>
      <c r="AAA254" s="2"/>
      <c r="AAB254" s="2"/>
      <c r="AAC254" s="2"/>
      <c r="AAD254" s="2"/>
      <c r="AAE254" s="2"/>
      <c r="AAF254" s="2"/>
      <c r="AAG254" s="2"/>
      <c r="AAH254" s="2"/>
      <c r="AAI254" s="2"/>
      <c r="AAJ254" s="2"/>
      <c r="AAK254" s="2"/>
      <c r="AAL254" s="2"/>
      <c r="AAM254" s="2"/>
      <c r="AAN254" s="2"/>
      <c r="AAO254" s="2"/>
      <c r="AAP254" s="2"/>
      <c r="AAQ254" s="2"/>
      <c r="AAR254" s="2"/>
      <c r="AAS254" s="2"/>
      <c r="AAT254" s="2"/>
      <c r="AAU254" s="2"/>
      <c r="AAV254" s="2"/>
      <c r="AAW254" s="2"/>
      <c r="AAX254" s="2"/>
      <c r="AAY254" s="2"/>
      <c r="AAZ254" s="2"/>
      <c r="ABA254" s="2"/>
      <c r="ABB254" s="2"/>
      <c r="ABC254" s="2"/>
      <c r="ABD254" s="2"/>
      <c r="ABE254" s="2"/>
      <c r="ABF254" s="2"/>
      <c r="ABG254" s="2"/>
      <c r="ABH254" s="2"/>
      <c r="ABI254" s="2"/>
      <c r="ABJ254" s="2"/>
      <c r="ABK254" s="2"/>
      <c r="ABL254" s="2"/>
      <c r="ABM254" s="2"/>
      <c r="ABN254" s="2"/>
      <c r="ABO254" s="2"/>
      <c r="ABP254" s="2"/>
      <c r="ABQ254" s="2"/>
      <c r="ABR254" s="2"/>
      <c r="ABS254" s="2"/>
      <c r="ABT254" s="2"/>
      <c r="ABU254" s="2"/>
      <c r="ABV254" s="2"/>
      <c r="ABW254" s="2"/>
      <c r="ABX254" s="2"/>
      <c r="ABY254" s="2"/>
      <c r="ABZ254" s="2"/>
      <c r="ACA254" s="2"/>
      <c r="ACB254" s="2"/>
      <c r="ACC254" s="2"/>
      <c r="ACD254" s="2"/>
      <c r="ACE254" s="2"/>
      <c r="ACF254" s="2"/>
      <c r="ACG254" s="2"/>
      <c r="ACH254" s="2"/>
      <c r="ACI254" s="2"/>
      <c r="ACJ254" s="2"/>
      <c r="ACK254" s="2"/>
      <c r="ACL254" s="2"/>
      <c r="ACM254" s="2"/>
      <c r="ACN254" s="2"/>
      <c r="ACO254" s="2"/>
      <c r="ACP254" s="2"/>
      <c r="ACQ254" s="2"/>
      <c r="ACR254" s="2"/>
      <c r="ACS254" s="2"/>
      <c r="ACT254" s="2"/>
      <c r="ACU254" s="2"/>
      <c r="ACV254" s="2"/>
      <c r="ACW254" s="2"/>
      <c r="ACX254" s="2"/>
      <c r="ACY254" s="2"/>
      <c r="ACZ254" s="2"/>
      <c r="ADA254" s="2"/>
      <c r="ADB254" s="2"/>
      <c r="ADC254" s="2"/>
      <c r="ADD254" s="2"/>
      <c r="ADE254" s="2"/>
      <c r="ADF254" s="2"/>
      <c r="ADG254" s="2"/>
      <c r="ADH254" s="2"/>
      <c r="ADI254" s="2"/>
      <c r="ADJ254" s="2"/>
      <c r="ADK254" s="2"/>
      <c r="ADL254" s="2"/>
      <c r="ADM254" s="2"/>
      <c r="ADN254" s="2"/>
      <c r="ADO254" s="2"/>
      <c r="ADP254" s="2"/>
      <c r="ADQ254" s="2"/>
      <c r="ADR254" s="2"/>
      <c r="ADS254" s="2"/>
      <c r="ADT254" s="2"/>
      <c r="ADU254" s="2"/>
      <c r="ADV254" s="2"/>
      <c r="ADW254" s="2"/>
      <c r="ADX254" s="2"/>
      <c r="ADY254" s="2"/>
      <c r="ADZ254" s="2"/>
      <c r="AEA254" s="2"/>
      <c r="AEB254" s="2"/>
      <c r="AEC254" s="2"/>
      <c r="AED254" s="2"/>
      <c r="AEE254" s="2"/>
      <c r="AEF254" s="2"/>
      <c r="AEG254" s="2"/>
      <c r="AEH254" s="2"/>
      <c r="AEI254" s="2"/>
      <c r="AEJ254" s="2"/>
      <c r="AEK254" s="2"/>
      <c r="AEL254" s="2"/>
      <c r="AEM254" s="2"/>
      <c r="AEN254" s="2"/>
      <c r="AEO254" s="2"/>
      <c r="AEP254" s="2"/>
      <c r="AEQ254" s="2"/>
      <c r="AER254" s="2"/>
      <c r="AES254" s="2"/>
      <c r="AET254" s="2"/>
      <c r="AEU254" s="2"/>
      <c r="AEV254" s="2"/>
      <c r="AEW254" s="2"/>
      <c r="AEX254" s="2"/>
      <c r="AEY254" s="2"/>
      <c r="AEZ254" s="2"/>
      <c r="AFA254" s="2"/>
      <c r="AFB254" s="2"/>
      <c r="AFC254" s="2"/>
      <c r="AFD254" s="2"/>
      <c r="AFE254" s="2"/>
      <c r="AFF254" s="2"/>
      <c r="AFG254" s="2"/>
      <c r="AFH254" s="2"/>
      <c r="AFI254" s="2"/>
      <c r="AFJ254" s="2"/>
      <c r="AFK254" s="2"/>
      <c r="AFL254" s="2"/>
      <c r="AFM254" s="2"/>
      <c r="AFN254" s="2"/>
      <c r="AFO254" s="2"/>
      <c r="AFP254" s="2"/>
      <c r="AFQ254" s="2"/>
      <c r="AFR254" s="2"/>
      <c r="AFS254" s="2"/>
      <c r="AFT254" s="2"/>
      <c r="AFU254" s="2"/>
      <c r="AFV254" s="2"/>
      <c r="AFW254" s="2"/>
      <c r="AFX254" s="2"/>
      <c r="AFY254" s="2"/>
      <c r="AFZ254" s="2"/>
      <c r="AGA254" s="2"/>
      <c r="AGB254" s="2"/>
      <c r="AGC254" s="2"/>
      <c r="AGD254" s="2"/>
      <c r="AGE254" s="2"/>
      <c r="AGF254" s="2"/>
      <c r="AGG254" s="2"/>
      <c r="AGH254" s="2"/>
      <c r="AGI254" s="2"/>
      <c r="AGJ254" s="2"/>
      <c r="AGK254" s="2"/>
      <c r="AGL254" s="2"/>
      <c r="AGM254" s="2"/>
      <c r="AGN254" s="2"/>
      <c r="AGO254" s="2"/>
      <c r="AGP254" s="2"/>
      <c r="AGQ254" s="2"/>
      <c r="AGR254" s="2"/>
      <c r="AGS254" s="2"/>
      <c r="AGT254" s="2"/>
      <c r="AGU254" s="2"/>
      <c r="AGV254" s="2"/>
      <c r="AGW254" s="2"/>
      <c r="AGX254" s="2"/>
      <c r="AGY254" s="2"/>
      <c r="AGZ254" s="2"/>
      <c r="AHA254" s="2"/>
      <c r="AHB254" s="2"/>
      <c r="AHC254" s="2"/>
      <c r="AHD254" s="2"/>
      <c r="AHE254" s="2"/>
      <c r="AHF254" s="2"/>
      <c r="AHG254" s="2"/>
      <c r="AHH254" s="2"/>
      <c r="AHI254" s="2"/>
      <c r="AHJ254" s="2"/>
      <c r="AHK254" s="2"/>
      <c r="AHL254" s="2"/>
      <c r="AHM254" s="2"/>
      <c r="AHN254" s="2"/>
      <c r="AHO254" s="2"/>
      <c r="AHP254" s="2"/>
      <c r="AHQ254" s="2"/>
      <c r="AHR254" s="2"/>
      <c r="AHS254" s="2"/>
      <c r="AHT254" s="2"/>
      <c r="AHU254" s="2"/>
      <c r="AHV254" s="2"/>
      <c r="AHW254" s="2"/>
      <c r="AHX254" s="2"/>
      <c r="AHY254" s="2"/>
      <c r="AHZ254" s="2"/>
      <c r="AIA254" s="2"/>
      <c r="AIB254" s="2"/>
      <c r="AIC254" s="2"/>
      <c r="AID254" s="2"/>
      <c r="AIE254" s="2"/>
      <c r="AIF254" s="2"/>
      <c r="AIG254" s="2"/>
      <c r="AIH254" s="2"/>
      <c r="AII254" s="2"/>
      <c r="AIJ254" s="2"/>
      <c r="AIK254" s="2"/>
      <c r="AIL254" s="2"/>
      <c r="AIM254" s="2"/>
      <c r="AIN254" s="2"/>
      <c r="AIO254" s="2"/>
      <c r="AIP254" s="2"/>
      <c r="AIQ254" s="2"/>
      <c r="AIR254" s="2"/>
      <c r="AIS254" s="2"/>
      <c r="AIT254" s="2"/>
      <c r="AIU254" s="2"/>
      <c r="AIV254" s="2"/>
      <c r="AIW254" s="2"/>
      <c r="AIX254" s="2"/>
      <c r="AIY254" s="2"/>
      <c r="AIZ254" s="2"/>
      <c r="AJA254" s="2"/>
      <c r="AJB254" s="2"/>
      <c r="AJC254" s="2"/>
      <c r="AJD254" s="2"/>
      <c r="AJE254" s="2"/>
      <c r="AJF254" s="2"/>
      <c r="AJG254" s="2"/>
      <c r="AJH254" s="2"/>
      <c r="AJI254" s="2"/>
      <c r="AJJ254" s="2"/>
      <c r="AJK254" s="2"/>
      <c r="AJL254" s="2"/>
      <c r="AJM254" s="2"/>
      <c r="AJN254" s="2"/>
      <c r="AJO254" s="2"/>
      <c r="AJP254" s="2"/>
      <c r="AJQ254" s="2"/>
    </row>
    <row r="255" spans="1:953" s="1" customFormat="1">
      <c r="A255" s="2"/>
      <c r="B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  <c r="ID255" s="2"/>
      <c r="IE255" s="2"/>
      <c r="IF255" s="2"/>
      <c r="IG255" s="2"/>
      <c r="IH255" s="2"/>
      <c r="II255" s="2"/>
      <c r="IJ255" s="2"/>
      <c r="IK255" s="2"/>
      <c r="IL255" s="2"/>
      <c r="IM255" s="2"/>
      <c r="IN255" s="2"/>
      <c r="IO255" s="2"/>
      <c r="IP255" s="2"/>
      <c r="IQ255" s="2"/>
      <c r="IR255" s="2"/>
      <c r="IS255" s="2"/>
      <c r="IT255" s="2"/>
      <c r="IU255" s="2"/>
      <c r="IV255" s="2"/>
      <c r="IW255" s="2"/>
      <c r="IX255" s="2"/>
      <c r="IY255" s="2"/>
      <c r="IZ255" s="2"/>
      <c r="JA255" s="2"/>
      <c r="JB255" s="2"/>
      <c r="JC255" s="2"/>
      <c r="JD255" s="2"/>
      <c r="JE255" s="2"/>
      <c r="JF255" s="2"/>
      <c r="JG255" s="2"/>
      <c r="JH255" s="2"/>
      <c r="JI255" s="2"/>
      <c r="JJ255" s="2"/>
      <c r="JK255" s="2"/>
      <c r="JL255" s="2"/>
      <c r="JM255" s="2"/>
      <c r="JN255" s="2"/>
      <c r="JO255" s="2"/>
      <c r="JP255" s="2"/>
      <c r="JQ255" s="2"/>
      <c r="JR255" s="2"/>
      <c r="JS255" s="2"/>
      <c r="JT255" s="2"/>
      <c r="JU255" s="2"/>
      <c r="JV255" s="2"/>
      <c r="JW255" s="2"/>
      <c r="JX255" s="2"/>
      <c r="JY255" s="2"/>
      <c r="JZ255" s="2"/>
      <c r="KA255" s="2"/>
      <c r="KB255" s="2"/>
      <c r="KC255" s="2"/>
      <c r="KD255" s="2"/>
      <c r="KE255" s="2"/>
      <c r="KF255" s="2"/>
      <c r="KG255" s="2"/>
      <c r="KH255" s="2"/>
      <c r="KI255" s="2"/>
      <c r="KJ255" s="2"/>
      <c r="KK255" s="2"/>
      <c r="KL255" s="2"/>
      <c r="KM255" s="2"/>
      <c r="KN255" s="2"/>
      <c r="KO255" s="2"/>
      <c r="KP255" s="2"/>
      <c r="KQ255" s="2"/>
      <c r="KR255" s="2"/>
      <c r="KS255" s="2"/>
      <c r="KT255" s="2"/>
      <c r="KU255" s="2"/>
      <c r="KV255" s="2"/>
      <c r="KW255" s="2"/>
      <c r="KX255" s="2"/>
      <c r="KY255" s="2"/>
      <c r="KZ255" s="2"/>
      <c r="LA255" s="2"/>
      <c r="LB255" s="2"/>
      <c r="LC255" s="2"/>
      <c r="LD255" s="2"/>
      <c r="LE255" s="2"/>
      <c r="LF255" s="2"/>
      <c r="LG255" s="2"/>
      <c r="LH255" s="2"/>
      <c r="LI255" s="2"/>
      <c r="LJ255" s="2"/>
      <c r="LK255" s="2"/>
      <c r="LL255" s="2"/>
      <c r="LM255" s="2"/>
      <c r="LN255" s="2"/>
      <c r="LO255" s="2"/>
      <c r="LP255" s="2"/>
      <c r="LQ255" s="2"/>
      <c r="LR255" s="2"/>
      <c r="LS255" s="2"/>
      <c r="LT255" s="2"/>
      <c r="LU255" s="2"/>
      <c r="LV255" s="2"/>
      <c r="LW255" s="2"/>
      <c r="LX255" s="2"/>
      <c r="LY255" s="2"/>
      <c r="LZ255" s="2"/>
      <c r="MA255" s="2"/>
      <c r="MB255" s="2"/>
      <c r="MC255" s="2"/>
      <c r="MD255" s="2"/>
      <c r="ME255" s="2"/>
      <c r="MF255" s="2"/>
      <c r="MG255" s="2"/>
      <c r="MH255" s="2"/>
      <c r="MI255" s="2"/>
      <c r="MJ255" s="2"/>
      <c r="MK255" s="2"/>
      <c r="ML255" s="2"/>
      <c r="MM255" s="2"/>
      <c r="MN255" s="2"/>
      <c r="MO255" s="2"/>
      <c r="MP255" s="2"/>
      <c r="MQ255" s="2"/>
      <c r="MR255" s="2"/>
      <c r="MS255" s="2"/>
      <c r="MT255" s="2"/>
      <c r="MU255" s="2"/>
      <c r="MV255" s="2"/>
      <c r="MW255" s="2"/>
      <c r="MX255" s="2"/>
      <c r="MY255" s="2"/>
      <c r="MZ255" s="2"/>
      <c r="NA255" s="2"/>
      <c r="NB255" s="2"/>
      <c r="NC255" s="2"/>
      <c r="ND255" s="2"/>
      <c r="NE255" s="2"/>
      <c r="NF255" s="2"/>
      <c r="NG255" s="2"/>
      <c r="NH255" s="2"/>
      <c r="NI255" s="2"/>
      <c r="NJ255" s="2"/>
      <c r="NK255" s="2"/>
      <c r="NL255" s="2"/>
      <c r="NM255" s="2"/>
      <c r="NN255" s="2"/>
      <c r="NO255" s="2"/>
      <c r="NP255" s="2"/>
      <c r="NQ255" s="2"/>
      <c r="NR255" s="2"/>
      <c r="NS255" s="2"/>
      <c r="NT255" s="2"/>
      <c r="NU255" s="2"/>
      <c r="NV255" s="2"/>
      <c r="NW255" s="2"/>
      <c r="NX255" s="2"/>
      <c r="NY255" s="2"/>
      <c r="NZ255" s="2"/>
      <c r="OA255" s="2"/>
      <c r="OB255" s="2"/>
      <c r="OC255" s="2"/>
      <c r="OD255" s="2"/>
      <c r="OE255" s="2"/>
      <c r="OF255" s="2"/>
      <c r="OG255" s="2"/>
      <c r="OH255" s="2"/>
      <c r="OI255" s="2"/>
      <c r="OJ255" s="2"/>
      <c r="OK255" s="2"/>
      <c r="OL255" s="2"/>
      <c r="OM255" s="2"/>
      <c r="ON255" s="2"/>
      <c r="OO255" s="2"/>
      <c r="OP255" s="2"/>
      <c r="OQ255" s="2"/>
      <c r="OR255" s="2"/>
      <c r="OS255" s="2"/>
      <c r="OT255" s="2"/>
      <c r="OU255" s="2"/>
      <c r="OV255" s="2"/>
      <c r="OW255" s="2"/>
      <c r="OX255" s="2"/>
      <c r="OY255" s="2"/>
      <c r="OZ255" s="2"/>
      <c r="PA255" s="2"/>
      <c r="PB255" s="2"/>
      <c r="PC255" s="2"/>
      <c r="PD255" s="2"/>
      <c r="PE255" s="2"/>
      <c r="PF255" s="2"/>
      <c r="PG255" s="2"/>
      <c r="PH255" s="2"/>
      <c r="PI255" s="2"/>
      <c r="PJ255" s="2"/>
      <c r="PK255" s="2"/>
      <c r="PL255" s="2"/>
      <c r="PM255" s="2"/>
      <c r="PN255" s="2"/>
      <c r="PO255" s="2"/>
      <c r="PP255" s="2"/>
      <c r="PQ255" s="2"/>
      <c r="PR255" s="2"/>
      <c r="PS255" s="2"/>
      <c r="PT255" s="2"/>
      <c r="PU255" s="2"/>
      <c r="PV255" s="2"/>
      <c r="PW255" s="2"/>
      <c r="PX255" s="2"/>
      <c r="PY255" s="2"/>
      <c r="PZ255" s="2"/>
      <c r="QA255" s="2"/>
      <c r="QB255" s="2"/>
      <c r="QC255" s="2"/>
      <c r="QD255" s="2"/>
      <c r="QE255" s="2"/>
      <c r="QF255" s="2"/>
      <c r="QG255" s="2"/>
      <c r="QH255" s="2"/>
      <c r="QI255" s="2"/>
      <c r="QJ255" s="2"/>
      <c r="QK255" s="2"/>
      <c r="QL255" s="2"/>
      <c r="QM255" s="2"/>
      <c r="QN255" s="2"/>
      <c r="QO255" s="2"/>
      <c r="QP255" s="2"/>
      <c r="QQ255" s="2"/>
      <c r="QR255" s="2"/>
      <c r="QS255" s="2"/>
      <c r="QT255" s="2"/>
      <c r="QU255" s="2"/>
      <c r="QV255" s="2"/>
      <c r="QW255" s="2"/>
      <c r="QX255" s="2"/>
      <c r="QY255" s="2"/>
      <c r="QZ255" s="2"/>
      <c r="RA255" s="2"/>
      <c r="RB255" s="2"/>
      <c r="RC255" s="2"/>
      <c r="RD255" s="2"/>
      <c r="RE255" s="2"/>
      <c r="RF255" s="2"/>
      <c r="RG255" s="2"/>
      <c r="RH255" s="2"/>
      <c r="RI255" s="2"/>
      <c r="RJ255" s="2"/>
      <c r="RK255" s="2"/>
      <c r="RL255" s="2"/>
      <c r="RM255" s="2"/>
      <c r="RN255" s="2"/>
      <c r="RO255" s="2"/>
      <c r="RP255" s="2"/>
      <c r="RQ255" s="2"/>
      <c r="RR255" s="2"/>
      <c r="RS255" s="2"/>
      <c r="RT255" s="2"/>
      <c r="RU255" s="2"/>
      <c r="RV255" s="2"/>
      <c r="RW255" s="2"/>
      <c r="RX255" s="2"/>
      <c r="RY255" s="2"/>
      <c r="RZ255" s="2"/>
      <c r="SA255" s="2"/>
      <c r="SB255" s="2"/>
      <c r="SC255" s="2"/>
      <c r="SD255" s="2"/>
      <c r="SE255" s="2"/>
      <c r="SF255" s="2"/>
      <c r="SG255" s="2"/>
      <c r="SH255" s="2"/>
      <c r="SI255" s="2"/>
      <c r="SJ255" s="2"/>
      <c r="SK255" s="2"/>
      <c r="SL255" s="2"/>
      <c r="SM255" s="2"/>
      <c r="SN255" s="2"/>
      <c r="SO255" s="2"/>
      <c r="SP255" s="2"/>
      <c r="SQ255" s="2"/>
      <c r="SR255" s="2"/>
      <c r="SS255" s="2"/>
      <c r="ST255" s="2"/>
      <c r="SU255" s="2"/>
      <c r="SV255" s="2"/>
      <c r="SW255" s="2"/>
      <c r="SX255" s="2"/>
      <c r="SY255" s="2"/>
      <c r="SZ255" s="2"/>
      <c r="TA255" s="2"/>
      <c r="TB255" s="2"/>
      <c r="TC255" s="2"/>
      <c r="TD255" s="2"/>
      <c r="TE255" s="2"/>
      <c r="TF255" s="2"/>
      <c r="TG255" s="2"/>
      <c r="TH255" s="2"/>
      <c r="TI255" s="2"/>
      <c r="TJ255" s="2"/>
      <c r="TK255" s="2"/>
      <c r="TL255" s="2"/>
      <c r="TM255" s="2"/>
      <c r="TN255" s="2"/>
      <c r="TO255" s="2"/>
      <c r="TP255" s="2"/>
      <c r="TQ255" s="2"/>
      <c r="TR255" s="2"/>
      <c r="TS255" s="2"/>
      <c r="TT255" s="2"/>
      <c r="TU255" s="2"/>
      <c r="TV255" s="2"/>
      <c r="TW255" s="2"/>
      <c r="TX255" s="2"/>
      <c r="TY255" s="2"/>
      <c r="TZ255" s="2"/>
      <c r="UA255" s="2"/>
      <c r="UB255" s="2"/>
      <c r="UC255" s="2"/>
      <c r="UD255" s="2"/>
      <c r="UE255" s="2"/>
      <c r="UF255" s="2"/>
      <c r="UG255" s="2"/>
      <c r="UH255" s="2"/>
      <c r="UI255" s="2"/>
      <c r="UJ255" s="2"/>
      <c r="UK255" s="2"/>
      <c r="UL255" s="2"/>
      <c r="UM255" s="2"/>
      <c r="UN255" s="2"/>
      <c r="UO255" s="2"/>
      <c r="UP255" s="2"/>
      <c r="UQ255" s="2"/>
      <c r="UR255" s="2"/>
      <c r="US255" s="2"/>
      <c r="UT255" s="2"/>
      <c r="UU255" s="2"/>
      <c r="UV255" s="2"/>
      <c r="UW255" s="2"/>
      <c r="UX255" s="2"/>
      <c r="UY255" s="2"/>
      <c r="UZ255" s="2"/>
      <c r="VA255" s="2"/>
      <c r="VB255" s="2"/>
      <c r="VC255" s="2"/>
      <c r="VD255" s="2"/>
      <c r="VE255" s="2"/>
      <c r="VF255" s="2"/>
      <c r="VG255" s="2"/>
      <c r="VH255" s="2"/>
      <c r="VI255" s="2"/>
      <c r="VJ255" s="2"/>
      <c r="VK255" s="2"/>
      <c r="VL255" s="2"/>
      <c r="VM255" s="2"/>
      <c r="VN255" s="2"/>
      <c r="VO255" s="2"/>
      <c r="VP255" s="2"/>
      <c r="VQ255" s="2"/>
      <c r="VR255" s="2"/>
      <c r="VS255" s="2"/>
      <c r="VT255" s="2"/>
      <c r="VU255" s="2"/>
      <c r="VV255" s="2"/>
      <c r="VW255" s="2"/>
      <c r="VX255" s="2"/>
      <c r="VY255" s="2"/>
      <c r="VZ255" s="2"/>
      <c r="WA255" s="2"/>
      <c r="WB255" s="2"/>
      <c r="WC255" s="2"/>
      <c r="WD255" s="2"/>
      <c r="WE255" s="2"/>
      <c r="WF255" s="2"/>
      <c r="WG255" s="2"/>
      <c r="WH255" s="2"/>
      <c r="WI255" s="2"/>
      <c r="WJ255" s="2"/>
      <c r="WK255" s="2"/>
      <c r="WL255" s="2"/>
      <c r="WM255" s="2"/>
      <c r="WN255" s="2"/>
      <c r="WO255" s="2"/>
      <c r="WP255" s="2"/>
      <c r="WQ255" s="2"/>
      <c r="WR255" s="2"/>
      <c r="WS255" s="2"/>
      <c r="WT255" s="2"/>
      <c r="WU255" s="2"/>
      <c r="WV255" s="2"/>
      <c r="WW255" s="2"/>
      <c r="WX255" s="2"/>
      <c r="WY255" s="2"/>
      <c r="WZ255" s="2"/>
      <c r="XA255" s="2"/>
      <c r="XB255" s="2"/>
      <c r="XC255" s="2"/>
      <c r="XD255" s="2"/>
      <c r="XE255" s="2"/>
      <c r="XF255" s="2"/>
      <c r="XG255" s="2"/>
      <c r="XH255" s="2"/>
      <c r="XI255" s="2"/>
      <c r="XJ255" s="2"/>
      <c r="XK255" s="2"/>
      <c r="XL255" s="2"/>
      <c r="XM255" s="2"/>
      <c r="XN255" s="2"/>
      <c r="XO255" s="2"/>
      <c r="XP255" s="2"/>
      <c r="XQ255" s="2"/>
      <c r="XR255" s="2"/>
      <c r="XS255" s="2"/>
      <c r="XT255" s="2"/>
      <c r="XU255" s="2"/>
      <c r="XV255" s="2"/>
      <c r="XW255" s="2"/>
      <c r="XX255" s="2"/>
      <c r="XY255" s="2"/>
      <c r="XZ255" s="2"/>
      <c r="YA255" s="2"/>
      <c r="YB255" s="2"/>
      <c r="YC255" s="2"/>
      <c r="YD255" s="2"/>
      <c r="YE255" s="2"/>
      <c r="YF255" s="2"/>
      <c r="YG255" s="2"/>
      <c r="YH255" s="2"/>
      <c r="YI255" s="2"/>
      <c r="YJ255" s="2"/>
      <c r="YK255" s="2"/>
      <c r="YL255" s="2"/>
      <c r="YM255" s="2"/>
      <c r="YN255" s="2"/>
      <c r="YO255" s="2"/>
      <c r="YP255" s="2"/>
      <c r="YQ255" s="2"/>
      <c r="YR255" s="2"/>
      <c r="YS255" s="2"/>
      <c r="YT255" s="2"/>
      <c r="YU255" s="2"/>
      <c r="YV255" s="2"/>
      <c r="YW255" s="2"/>
      <c r="YX255" s="2"/>
      <c r="YY255" s="2"/>
      <c r="YZ255" s="2"/>
      <c r="ZA255" s="2"/>
      <c r="ZB255" s="2"/>
      <c r="ZC255" s="2"/>
      <c r="ZD255" s="2"/>
      <c r="ZE255" s="2"/>
      <c r="ZF255" s="2"/>
      <c r="ZG255" s="2"/>
      <c r="ZH255" s="2"/>
      <c r="ZI255" s="2"/>
      <c r="ZJ255" s="2"/>
      <c r="ZK255" s="2"/>
      <c r="ZL255" s="2"/>
      <c r="ZM255" s="2"/>
      <c r="ZN255" s="2"/>
      <c r="ZO255" s="2"/>
      <c r="ZP255" s="2"/>
      <c r="ZQ255" s="2"/>
      <c r="ZR255" s="2"/>
      <c r="ZS255" s="2"/>
      <c r="ZT255" s="2"/>
      <c r="ZU255" s="2"/>
      <c r="ZV255" s="2"/>
      <c r="ZW255" s="2"/>
      <c r="ZX255" s="2"/>
      <c r="ZY255" s="2"/>
      <c r="ZZ255" s="2"/>
      <c r="AAA255" s="2"/>
      <c r="AAB255" s="2"/>
      <c r="AAC255" s="2"/>
      <c r="AAD255" s="2"/>
      <c r="AAE255" s="2"/>
      <c r="AAF255" s="2"/>
      <c r="AAG255" s="2"/>
      <c r="AAH255" s="2"/>
      <c r="AAI255" s="2"/>
      <c r="AAJ255" s="2"/>
      <c r="AAK255" s="2"/>
      <c r="AAL255" s="2"/>
      <c r="AAM255" s="2"/>
      <c r="AAN255" s="2"/>
      <c r="AAO255" s="2"/>
      <c r="AAP255" s="2"/>
      <c r="AAQ255" s="2"/>
      <c r="AAR255" s="2"/>
      <c r="AAS255" s="2"/>
      <c r="AAT255" s="2"/>
      <c r="AAU255" s="2"/>
      <c r="AAV255" s="2"/>
      <c r="AAW255" s="2"/>
      <c r="AAX255" s="2"/>
      <c r="AAY255" s="2"/>
      <c r="AAZ255" s="2"/>
      <c r="ABA255" s="2"/>
      <c r="ABB255" s="2"/>
      <c r="ABC255" s="2"/>
      <c r="ABD255" s="2"/>
      <c r="ABE255" s="2"/>
      <c r="ABF255" s="2"/>
      <c r="ABG255" s="2"/>
      <c r="ABH255" s="2"/>
      <c r="ABI255" s="2"/>
      <c r="ABJ255" s="2"/>
      <c r="ABK255" s="2"/>
      <c r="ABL255" s="2"/>
      <c r="ABM255" s="2"/>
      <c r="ABN255" s="2"/>
      <c r="ABO255" s="2"/>
      <c r="ABP255" s="2"/>
      <c r="ABQ255" s="2"/>
      <c r="ABR255" s="2"/>
      <c r="ABS255" s="2"/>
      <c r="ABT255" s="2"/>
      <c r="ABU255" s="2"/>
      <c r="ABV255" s="2"/>
      <c r="ABW255" s="2"/>
      <c r="ABX255" s="2"/>
      <c r="ABY255" s="2"/>
      <c r="ABZ255" s="2"/>
      <c r="ACA255" s="2"/>
      <c r="ACB255" s="2"/>
      <c r="ACC255" s="2"/>
      <c r="ACD255" s="2"/>
      <c r="ACE255" s="2"/>
      <c r="ACF255" s="2"/>
      <c r="ACG255" s="2"/>
      <c r="ACH255" s="2"/>
      <c r="ACI255" s="2"/>
      <c r="ACJ255" s="2"/>
      <c r="ACK255" s="2"/>
      <c r="ACL255" s="2"/>
      <c r="ACM255" s="2"/>
      <c r="ACN255" s="2"/>
      <c r="ACO255" s="2"/>
      <c r="ACP255" s="2"/>
      <c r="ACQ255" s="2"/>
      <c r="ACR255" s="2"/>
      <c r="ACS255" s="2"/>
      <c r="ACT255" s="2"/>
      <c r="ACU255" s="2"/>
      <c r="ACV255" s="2"/>
      <c r="ACW255" s="2"/>
      <c r="ACX255" s="2"/>
      <c r="ACY255" s="2"/>
      <c r="ACZ255" s="2"/>
      <c r="ADA255" s="2"/>
      <c r="ADB255" s="2"/>
      <c r="ADC255" s="2"/>
      <c r="ADD255" s="2"/>
      <c r="ADE255" s="2"/>
      <c r="ADF255" s="2"/>
      <c r="ADG255" s="2"/>
      <c r="ADH255" s="2"/>
      <c r="ADI255" s="2"/>
      <c r="ADJ255" s="2"/>
      <c r="ADK255" s="2"/>
      <c r="ADL255" s="2"/>
      <c r="ADM255" s="2"/>
      <c r="ADN255" s="2"/>
      <c r="ADO255" s="2"/>
      <c r="ADP255" s="2"/>
      <c r="ADQ255" s="2"/>
      <c r="ADR255" s="2"/>
      <c r="ADS255" s="2"/>
      <c r="ADT255" s="2"/>
      <c r="ADU255" s="2"/>
      <c r="ADV255" s="2"/>
      <c r="ADW255" s="2"/>
      <c r="ADX255" s="2"/>
      <c r="ADY255" s="2"/>
      <c r="ADZ255" s="2"/>
      <c r="AEA255" s="2"/>
      <c r="AEB255" s="2"/>
      <c r="AEC255" s="2"/>
      <c r="AED255" s="2"/>
      <c r="AEE255" s="2"/>
      <c r="AEF255" s="2"/>
      <c r="AEG255" s="2"/>
      <c r="AEH255" s="2"/>
      <c r="AEI255" s="2"/>
      <c r="AEJ255" s="2"/>
      <c r="AEK255" s="2"/>
      <c r="AEL255" s="2"/>
      <c r="AEM255" s="2"/>
      <c r="AEN255" s="2"/>
      <c r="AEO255" s="2"/>
      <c r="AEP255" s="2"/>
      <c r="AEQ255" s="2"/>
      <c r="AER255" s="2"/>
      <c r="AES255" s="2"/>
      <c r="AET255" s="2"/>
      <c r="AEU255" s="2"/>
      <c r="AEV255" s="2"/>
      <c r="AEW255" s="2"/>
      <c r="AEX255" s="2"/>
      <c r="AEY255" s="2"/>
      <c r="AEZ255" s="2"/>
      <c r="AFA255" s="2"/>
      <c r="AFB255" s="2"/>
      <c r="AFC255" s="2"/>
      <c r="AFD255" s="2"/>
      <c r="AFE255" s="2"/>
      <c r="AFF255" s="2"/>
      <c r="AFG255" s="2"/>
      <c r="AFH255" s="2"/>
      <c r="AFI255" s="2"/>
      <c r="AFJ255" s="2"/>
      <c r="AFK255" s="2"/>
      <c r="AFL255" s="2"/>
      <c r="AFM255" s="2"/>
      <c r="AFN255" s="2"/>
      <c r="AFO255" s="2"/>
      <c r="AFP255" s="2"/>
      <c r="AFQ255" s="2"/>
      <c r="AFR255" s="2"/>
      <c r="AFS255" s="2"/>
      <c r="AFT255" s="2"/>
      <c r="AFU255" s="2"/>
      <c r="AFV255" s="2"/>
      <c r="AFW255" s="2"/>
      <c r="AFX255" s="2"/>
      <c r="AFY255" s="2"/>
      <c r="AFZ255" s="2"/>
      <c r="AGA255" s="2"/>
      <c r="AGB255" s="2"/>
      <c r="AGC255" s="2"/>
      <c r="AGD255" s="2"/>
      <c r="AGE255" s="2"/>
      <c r="AGF255" s="2"/>
      <c r="AGG255" s="2"/>
      <c r="AGH255" s="2"/>
      <c r="AGI255" s="2"/>
      <c r="AGJ255" s="2"/>
      <c r="AGK255" s="2"/>
      <c r="AGL255" s="2"/>
      <c r="AGM255" s="2"/>
      <c r="AGN255" s="2"/>
      <c r="AGO255" s="2"/>
      <c r="AGP255" s="2"/>
      <c r="AGQ255" s="2"/>
      <c r="AGR255" s="2"/>
      <c r="AGS255" s="2"/>
      <c r="AGT255" s="2"/>
      <c r="AGU255" s="2"/>
      <c r="AGV255" s="2"/>
      <c r="AGW255" s="2"/>
      <c r="AGX255" s="2"/>
      <c r="AGY255" s="2"/>
      <c r="AGZ255" s="2"/>
      <c r="AHA255" s="2"/>
      <c r="AHB255" s="2"/>
      <c r="AHC255" s="2"/>
      <c r="AHD255" s="2"/>
      <c r="AHE255" s="2"/>
      <c r="AHF255" s="2"/>
      <c r="AHG255" s="2"/>
      <c r="AHH255" s="2"/>
      <c r="AHI255" s="2"/>
      <c r="AHJ255" s="2"/>
      <c r="AHK255" s="2"/>
      <c r="AHL255" s="2"/>
      <c r="AHM255" s="2"/>
      <c r="AHN255" s="2"/>
      <c r="AHO255" s="2"/>
      <c r="AHP255" s="2"/>
      <c r="AHQ255" s="2"/>
      <c r="AHR255" s="2"/>
      <c r="AHS255" s="2"/>
      <c r="AHT255" s="2"/>
      <c r="AHU255" s="2"/>
      <c r="AHV255" s="2"/>
      <c r="AHW255" s="2"/>
      <c r="AHX255" s="2"/>
      <c r="AHY255" s="2"/>
      <c r="AHZ255" s="2"/>
      <c r="AIA255" s="2"/>
      <c r="AIB255" s="2"/>
      <c r="AIC255" s="2"/>
      <c r="AID255" s="2"/>
      <c r="AIE255" s="2"/>
      <c r="AIF255" s="2"/>
      <c r="AIG255" s="2"/>
      <c r="AIH255" s="2"/>
      <c r="AII255" s="2"/>
      <c r="AIJ255" s="2"/>
      <c r="AIK255" s="2"/>
      <c r="AIL255" s="2"/>
      <c r="AIM255" s="2"/>
      <c r="AIN255" s="2"/>
      <c r="AIO255" s="2"/>
      <c r="AIP255" s="2"/>
      <c r="AIQ255" s="2"/>
      <c r="AIR255" s="2"/>
      <c r="AIS255" s="2"/>
      <c r="AIT255" s="2"/>
      <c r="AIU255" s="2"/>
      <c r="AIV255" s="2"/>
      <c r="AIW255" s="2"/>
      <c r="AIX255" s="2"/>
      <c r="AIY255" s="2"/>
      <c r="AIZ255" s="2"/>
      <c r="AJA255" s="2"/>
      <c r="AJB255" s="2"/>
      <c r="AJC255" s="2"/>
      <c r="AJD255" s="2"/>
      <c r="AJE255" s="2"/>
      <c r="AJF255" s="2"/>
      <c r="AJG255" s="2"/>
      <c r="AJH255" s="2"/>
      <c r="AJI255" s="2"/>
      <c r="AJJ255" s="2"/>
      <c r="AJK255" s="2"/>
      <c r="AJL255" s="2"/>
      <c r="AJM255" s="2"/>
      <c r="AJN255" s="2"/>
      <c r="AJO255" s="2"/>
      <c r="AJP255" s="2"/>
      <c r="AJQ255" s="2"/>
    </row>
    <row r="256" spans="1:953" s="1" customFormat="1">
      <c r="A256" s="2"/>
      <c r="B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/>
      <c r="HP256" s="2"/>
      <c r="HQ256" s="2"/>
      <c r="HR256" s="2"/>
      <c r="HS256" s="2"/>
      <c r="HT256" s="2"/>
      <c r="HU256" s="2"/>
      <c r="HV256" s="2"/>
      <c r="HW256" s="2"/>
      <c r="HX256" s="2"/>
      <c r="HY256" s="2"/>
      <c r="HZ256" s="2"/>
      <c r="IA256" s="2"/>
      <c r="IB256" s="2"/>
      <c r="IC256" s="2"/>
      <c r="ID256" s="2"/>
      <c r="IE256" s="2"/>
      <c r="IF256" s="2"/>
      <c r="IG256" s="2"/>
      <c r="IH256" s="2"/>
      <c r="II256" s="2"/>
      <c r="IJ256" s="2"/>
      <c r="IK256" s="2"/>
      <c r="IL256" s="2"/>
      <c r="IM256" s="2"/>
      <c r="IN256" s="2"/>
      <c r="IO256" s="2"/>
      <c r="IP256" s="2"/>
      <c r="IQ256" s="2"/>
      <c r="IR256" s="2"/>
      <c r="IS256" s="2"/>
      <c r="IT256" s="2"/>
      <c r="IU256" s="2"/>
      <c r="IV256" s="2"/>
      <c r="IW256" s="2"/>
      <c r="IX256" s="2"/>
      <c r="IY256" s="2"/>
      <c r="IZ256" s="2"/>
      <c r="JA256" s="2"/>
      <c r="JB256" s="2"/>
      <c r="JC256" s="2"/>
      <c r="JD256" s="2"/>
      <c r="JE256" s="2"/>
      <c r="JF256" s="2"/>
      <c r="JG256" s="2"/>
      <c r="JH256" s="2"/>
      <c r="JI256" s="2"/>
      <c r="JJ256" s="2"/>
      <c r="JK256" s="2"/>
      <c r="JL256" s="2"/>
      <c r="JM256" s="2"/>
      <c r="JN256" s="2"/>
      <c r="JO256" s="2"/>
      <c r="JP256" s="2"/>
      <c r="JQ256" s="2"/>
      <c r="JR256" s="2"/>
      <c r="JS256" s="2"/>
      <c r="JT256" s="2"/>
      <c r="JU256" s="2"/>
      <c r="JV256" s="2"/>
      <c r="JW256" s="2"/>
      <c r="JX256" s="2"/>
      <c r="JY256" s="2"/>
      <c r="JZ256" s="2"/>
      <c r="KA256" s="2"/>
      <c r="KB256" s="2"/>
      <c r="KC256" s="2"/>
      <c r="KD256" s="2"/>
      <c r="KE256" s="2"/>
      <c r="KF256" s="2"/>
      <c r="KG256" s="2"/>
      <c r="KH256" s="2"/>
      <c r="KI256" s="2"/>
      <c r="KJ256" s="2"/>
      <c r="KK256" s="2"/>
      <c r="KL256" s="2"/>
      <c r="KM256" s="2"/>
      <c r="KN256" s="2"/>
      <c r="KO256" s="2"/>
      <c r="KP256" s="2"/>
      <c r="KQ256" s="2"/>
      <c r="KR256" s="2"/>
      <c r="KS256" s="2"/>
      <c r="KT256" s="2"/>
      <c r="KU256" s="2"/>
      <c r="KV256" s="2"/>
      <c r="KW256" s="2"/>
      <c r="KX256" s="2"/>
      <c r="KY256" s="2"/>
      <c r="KZ256" s="2"/>
      <c r="LA256" s="2"/>
      <c r="LB256" s="2"/>
      <c r="LC256" s="2"/>
      <c r="LD256" s="2"/>
      <c r="LE256" s="2"/>
      <c r="LF256" s="2"/>
      <c r="LG256" s="2"/>
      <c r="LH256" s="2"/>
      <c r="LI256" s="2"/>
      <c r="LJ256" s="2"/>
      <c r="LK256" s="2"/>
      <c r="LL256" s="2"/>
      <c r="LM256" s="2"/>
      <c r="LN256" s="2"/>
      <c r="LO256" s="2"/>
      <c r="LP256" s="2"/>
      <c r="LQ256" s="2"/>
      <c r="LR256" s="2"/>
      <c r="LS256" s="2"/>
      <c r="LT256" s="2"/>
      <c r="LU256" s="2"/>
      <c r="LV256" s="2"/>
      <c r="LW256" s="2"/>
      <c r="LX256" s="2"/>
      <c r="LY256" s="2"/>
      <c r="LZ256" s="2"/>
      <c r="MA256" s="2"/>
      <c r="MB256" s="2"/>
      <c r="MC256" s="2"/>
      <c r="MD256" s="2"/>
      <c r="ME256" s="2"/>
      <c r="MF256" s="2"/>
      <c r="MG256" s="2"/>
      <c r="MH256" s="2"/>
      <c r="MI256" s="2"/>
      <c r="MJ256" s="2"/>
      <c r="MK256" s="2"/>
      <c r="ML256" s="2"/>
      <c r="MM256" s="2"/>
      <c r="MN256" s="2"/>
      <c r="MO256" s="2"/>
      <c r="MP256" s="2"/>
      <c r="MQ256" s="2"/>
      <c r="MR256" s="2"/>
      <c r="MS256" s="2"/>
      <c r="MT256" s="2"/>
      <c r="MU256" s="2"/>
      <c r="MV256" s="2"/>
      <c r="MW256" s="2"/>
      <c r="MX256" s="2"/>
      <c r="MY256" s="2"/>
      <c r="MZ256" s="2"/>
      <c r="NA256" s="2"/>
      <c r="NB256" s="2"/>
      <c r="NC256" s="2"/>
      <c r="ND256" s="2"/>
      <c r="NE256" s="2"/>
      <c r="NF256" s="2"/>
      <c r="NG256" s="2"/>
      <c r="NH256" s="2"/>
      <c r="NI256" s="2"/>
      <c r="NJ256" s="2"/>
      <c r="NK256" s="2"/>
      <c r="NL256" s="2"/>
      <c r="NM256" s="2"/>
      <c r="NN256" s="2"/>
      <c r="NO256" s="2"/>
      <c r="NP256" s="2"/>
      <c r="NQ256" s="2"/>
      <c r="NR256" s="2"/>
      <c r="NS256" s="2"/>
      <c r="NT256" s="2"/>
      <c r="NU256" s="2"/>
      <c r="NV256" s="2"/>
      <c r="NW256" s="2"/>
      <c r="NX256" s="2"/>
      <c r="NY256" s="2"/>
      <c r="NZ256" s="2"/>
      <c r="OA256" s="2"/>
      <c r="OB256" s="2"/>
      <c r="OC256" s="2"/>
      <c r="OD256" s="2"/>
      <c r="OE256" s="2"/>
      <c r="OF256" s="2"/>
      <c r="OG256" s="2"/>
      <c r="OH256" s="2"/>
      <c r="OI256" s="2"/>
      <c r="OJ256" s="2"/>
      <c r="OK256" s="2"/>
      <c r="OL256" s="2"/>
      <c r="OM256" s="2"/>
      <c r="ON256" s="2"/>
      <c r="OO256" s="2"/>
      <c r="OP256" s="2"/>
      <c r="OQ256" s="2"/>
      <c r="OR256" s="2"/>
      <c r="OS256" s="2"/>
      <c r="OT256" s="2"/>
      <c r="OU256" s="2"/>
      <c r="OV256" s="2"/>
      <c r="OW256" s="2"/>
      <c r="OX256" s="2"/>
      <c r="OY256" s="2"/>
      <c r="OZ256" s="2"/>
      <c r="PA256" s="2"/>
      <c r="PB256" s="2"/>
      <c r="PC256" s="2"/>
      <c r="PD256" s="2"/>
      <c r="PE256" s="2"/>
      <c r="PF256" s="2"/>
      <c r="PG256" s="2"/>
      <c r="PH256" s="2"/>
      <c r="PI256" s="2"/>
      <c r="PJ256" s="2"/>
      <c r="PK256" s="2"/>
      <c r="PL256" s="2"/>
      <c r="PM256" s="2"/>
      <c r="PN256" s="2"/>
      <c r="PO256" s="2"/>
      <c r="PP256" s="2"/>
      <c r="PQ256" s="2"/>
      <c r="PR256" s="2"/>
      <c r="PS256" s="2"/>
      <c r="PT256" s="2"/>
      <c r="PU256" s="2"/>
      <c r="PV256" s="2"/>
      <c r="PW256" s="2"/>
      <c r="PX256" s="2"/>
      <c r="PY256" s="2"/>
      <c r="PZ256" s="2"/>
      <c r="QA256" s="2"/>
      <c r="QB256" s="2"/>
      <c r="QC256" s="2"/>
      <c r="QD256" s="2"/>
      <c r="QE256" s="2"/>
      <c r="QF256" s="2"/>
      <c r="QG256" s="2"/>
      <c r="QH256" s="2"/>
      <c r="QI256" s="2"/>
      <c r="QJ256" s="2"/>
      <c r="QK256" s="2"/>
      <c r="QL256" s="2"/>
      <c r="QM256" s="2"/>
      <c r="QN256" s="2"/>
      <c r="QO256" s="2"/>
      <c r="QP256" s="2"/>
      <c r="QQ256" s="2"/>
      <c r="QR256" s="2"/>
      <c r="QS256" s="2"/>
      <c r="QT256" s="2"/>
      <c r="QU256" s="2"/>
      <c r="QV256" s="2"/>
      <c r="QW256" s="2"/>
      <c r="QX256" s="2"/>
      <c r="QY256" s="2"/>
      <c r="QZ256" s="2"/>
      <c r="RA256" s="2"/>
      <c r="RB256" s="2"/>
      <c r="RC256" s="2"/>
      <c r="RD256" s="2"/>
      <c r="RE256" s="2"/>
      <c r="RF256" s="2"/>
      <c r="RG256" s="2"/>
      <c r="RH256" s="2"/>
      <c r="RI256" s="2"/>
      <c r="RJ256" s="2"/>
      <c r="RK256" s="2"/>
      <c r="RL256" s="2"/>
      <c r="RM256" s="2"/>
      <c r="RN256" s="2"/>
      <c r="RO256" s="2"/>
      <c r="RP256" s="2"/>
      <c r="RQ256" s="2"/>
      <c r="RR256" s="2"/>
      <c r="RS256" s="2"/>
      <c r="RT256" s="2"/>
      <c r="RU256" s="2"/>
      <c r="RV256" s="2"/>
      <c r="RW256" s="2"/>
      <c r="RX256" s="2"/>
      <c r="RY256" s="2"/>
      <c r="RZ256" s="2"/>
      <c r="SA256" s="2"/>
      <c r="SB256" s="2"/>
      <c r="SC256" s="2"/>
      <c r="SD256" s="2"/>
      <c r="SE256" s="2"/>
      <c r="SF256" s="2"/>
      <c r="SG256" s="2"/>
      <c r="SH256" s="2"/>
      <c r="SI256" s="2"/>
      <c r="SJ256" s="2"/>
      <c r="SK256" s="2"/>
      <c r="SL256" s="2"/>
      <c r="SM256" s="2"/>
      <c r="SN256" s="2"/>
      <c r="SO256" s="2"/>
      <c r="SP256" s="2"/>
      <c r="SQ256" s="2"/>
      <c r="SR256" s="2"/>
      <c r="SS256" s="2"/>
      <c r="ST256" s="2"/>
      <c r="SU256" s="2"/>
      <c r="SV256" s="2"/>
      <c r="SW256" s="2"/>
      <c r="SX256" s="2"/>
      <c r="SY256" s="2"/>
      <c r="SZ256" s="2"/>
      <c r="TA256" s="2"/>
      <c r="TB256" s="2"/>
      <c r="TC256" s="2"/>
      <c r="TD256" s="2"/>
      <c r="TE256" s="2"/>
      <c r="TF256" s="2"/>
      <c r="TG256" s="2"/>
      <c r="TH256" s="2"/>
      <c r="TI256" s="2"/>
      <c r="TJ256" s="2"/>
      <c r="TK256" s="2"/>
      <c r="TL256" s="2"/>
      <c r="TM256" s="2"/>
      <c r="TN256" s="2"/>
      <c r="TO256" s="2"/>
      <c r="TP256" s="2"/>
      <c r="TQ256" s="2"/>
      <c r="TR256" s="2"/>
      <c r="TS256" s="2"/>
      <c r="TT256" s="2"/>
      <c r="TU256" s="2"/>
      <c r="TV256" s="2"/>
      <c r="TW256" s="2"/>
      <c r="TX256" s="2"/>
      <c r="TY256" s="2"/>
      <c r="TZ256" s="2"/>
      <c r="UA256" s="2"/>
      <c r="UB256" s="2"/>
      <c r="UC256" s="2"/>
      <c r="UD256" s="2"/>
      <c r="UE256" s="2"/>
      <c r="UF256" s="2"/>
      <c r="UG256" s="2"/>
      <c r="UH256" s="2"/>
      <c r="UI256" s="2"/>
      <c r="UJ256" s="2"/>
      <c r="UK256" s="2"/>
      <c r="UL256" s="2"/>
      <c r="UM256" s="2"/>
      <c r="UN256" s="2"/>
      <c r="UO256" s="2"/>
      <c r="UP256" s="2"/>
      <c r="UQ256" s="2"/>
      <c r="UR256" s="2"/>
      <c r="US256" s="2"/>
      <c r="UT256" s="2"/>
      <c r="UU256" s="2"/>
      <c r="UV256" s="2"/>
      <c r="UW256" s="2"/>
      <c r="UX256" s="2"/>
      <c r="UY256" s="2"/>
      <c r="UZ256" s="2"/>
      <c r="VA256" s="2"/>
      <c r="VB256" s="2"/>
      <c r="VC256" s="2"/>
      <c r="VD256" s="2"/>
      <c r="VE256" s="2"/>
      <c r="VF256" s="2"/>
      <c r="VG256" s="2"/>
      <c r="VH256" s="2"/>
      <c r="VI256" s="2"/>
      <c r="VJ256" s="2"/>
      <c r="VK256" s="2"/>
      <c r="VL256" s="2"/>
      <c r="VM256" s="2"/>
      <c r="VN256" s="2"/>
      <c r="VO256" s="2"/>
      <c r="VP256" s="2"/>
      <c r="VQ256" s="2"/>
      <c r="VR256" s="2"/>
      <c r="VS256" s="2"/>
      <c r="VT256" s="2"/>
      <c r="VU256" s="2"/>
      <c r="VV256" s="2"/>
      <c r="VW256" s="2"/>
      <c r="VX256" s="2"/>
      <c r="VY256" s="2"/>
      <c r="VZ256" s="2"/>
      <c r="WA256" s="2"/>
      <c r="WB256" s="2"/>
      <c r="WC256" s="2"/>
      <c r="WD256" s="2"/>
      <c r="WE256" s="2"/>
      <c r="WF256" s="2"/>
      <c r="WG256" s="2"/>
      <c r="WH256" s="2"/>
      <c r="WI256" s="2"/>
      <c r="WJ256" s="2"/>
      <c r="WK256" s="2"/>
      <c r="WL256" s="2"/>
      <c r="WM256" s="2"/>
      <c r="WN256" s="2"/>
      <c r="WO256" s="2"/>
      <c r="WP256" s="2"/>
      <c r="WQ256" s="2"/>
      <c r="WR256" s="2"/>
      <c r="WS256" s="2"/>
      <c r="WT256" s="2"/>
      <c r="WU256" s="2"/>
      <c r="WV256" s="2"/>
      <c r="WW256" s="2"/>
      <c r="WX256" s="2"/>
      <c r="WY256" s="2"/>
      <c r="WZ256" s="2"/>
      <c r="XA256" s="2"/>
      <c r="XB256" s="2"/>
      <c r="XC256" s="2"/>
      <c r="XD256" s="2"/>
      <c r="XE256" s="2"/>
      <c r="XF256" s="2"/>
      <c r="XG256" s="2"/>
      <c r="XH256" s="2"/>
      <c r="XI256" s="2"/>
      <c r="XJ256" s="2"/>
      <c r="XK256" s="2"/>
      <c r="XL256" s="2"/>
      <c r="XM256" s="2"/>
      <c r="XN256" s="2"/>
      <c r="XO256" s="2"/>
      <c r="XP256" s="2"/>
      <c r="XQ256" s="2"/>
      <c r="XR256" s="2"/>
      <c r="XS256" s="2"/>
      <c r="XT256" s="2"/>
      <c r="XU256" s="2"/>
      <c r="XV256" s="2"/>
      <c r="XW256" s="2"/>
      <c r="XX256" s="2"/>
      <c r="XY256" s="2"/>
      <c r="XZ256" s="2"/>
      <c r="YA256" s="2"/>
      <c r="YB256" s="2"/>
      <c r="YC256" s="2"/>
      <c r="YD256" s="2"/>
      <c r="YE256" s="2"/>
      <c r="YF256" s="2"/>
      <c r="YG256" s="2"/>
      <c r="YH256" s="2"/>
      <c r="YI256" s="2"/>
      <c r="YJ256" s="2"/>
      <c r="YK256" s="2"/>
      <c r="YL256" s="2"/>
      <c r="YM256" s="2"/>
      <c r="YN256" s="2"/>
      <c r="YO256" s="2"/>
      <c r="YP256" s="2"/>
      <c r="YQ256" s="2"/>
      <c r="YR256" s="2"/>
      <c r="YS256" s="2"/>
      <c r="YT256" s="2"/>
      <c r="YU256" s="2"/>
      <c r="YV256" s="2"/>
      <c r="YW256" s="2"/>
      <c r="YX256" s="2"/>
      <c r="YY256" s="2"/>
      <c r="YZ256" s="2"/>
      <c r="ZA256" s="2"/>
      <c r="ZB256" s="2"/>
      <c r="ZC256" s="2"/>
      <c r="ZD256" s="2"/>
      <c r="ZE256" s="2"/>
      <c r="ZF256" s="2"/>
      <c r="ZG256" s="2"/>
      <c r="ZH256" s="2"/>
      <c r="ZI256" s="2"/>
      <c r="ZJ256" s="2"/>
      <c r="ZK256" s="2"/>
      <c r="ZL256" s="2"/>
      <c r="ZM256" s="2"/>
      <c r="ZN256" s="2"/>
      <c r="ZO256" s="2"/>
      <c r="ZP256" s="2"/>
      <c r="ZQ256" s="2"/>
      <c r="ZR256" s="2"/>
      <c r="ZS256" s="2"/>
      <c r="ZT256" s="2"/>
      <c r="ZU256" s="2"/>
      <c r="ZV256" s="2"/>
      <c r="ZW256" s="2"/>
      <c r="ZX256" s="2"/>
      <c r="ZY256" s="2"/>
      <c r="ZZ256" s="2"/>
      <c r="AAA256" s="2"/>
      <c r="AAB256" s="2"/>
      <c r="AAC256" s="2"/>
      <c r="AAD256" s="2"/>
      <c r="AAE256" s="2"/>
      <c r="AAF256" s="2"/>
      <c r="AAG256" s="2"/>
      <c r="AAH256" s="2"/>
      <c r="AAI256" s="2"/>
      <c r="AAJ256" s="2"/>
      <c r="AAK256" s="2"/>
      <c r="AAL256" s="2"/>
      <c r="AAM256" s="2"/>
      <c r="AAN256" s="2"/>
      <c r="AAO256" s="2"/>
      <c r="AAP256" s="2"/>
      <c r="AAQ256" s="2"/>
      <c r="AAR256" s="2"/>
      <c r="AAS256" s="2"/>
      <c r="AAT256" s="2"/>
      <c r="AAU256" s="2"/>
      <c r="AAV256" s="2"/>
      <c r="AAW256" s="2"/>
      <c r="AAX256" s="2"/>
      <c r="AAY256" s="2"/>
      <c r="AAZ256" s="2"/>
      <c r="ABA256" s="2"/>
      <c r="ABB256" s="2"/>
      <c r="ABC256" s="2"/>
      <c r="ABD256" s="2"/>
      <c r="ABE256" s="2"/>
      <c r="ABF256" s="2"/>
      <c r="ABG256" s="2"/>
      <c r="ABH256" s="2"/>
      <c r="ABI256" s="2"/>
      <c r="ABJ256" s="2"/>
      <c r="ABK256" s="2"/>
      <c r="ABL256" s="2"/>
      <c r="ABM256" s="2"/>
      <c r="ABN256" s="2"/>
      <c r="ABO256" s="2"/>
      <c r="ABP256" s="2"/>
      <c r="ABQ256" s="2"/>
      <c r="ABR256" s="2"/>
      <c r="ABS256" s="2"/>
      <c r="ABT256" s="2"/>
      <c r="ABU256" s="2"/>
      <c r="ABV256" s="2"/>
      <c r="ABW256" s="2"/>
      <c r="ABX256" s="2"/>
      <c r="ABY256" s="2"/>
      <c r="ABZ256" s="2"/>
      <c r="ACA256" s="2"/>
      <c r="ACB256" s="2"/>
      <c r="ACC256" s="2"/>
      <c r="ACD256" s="2"/>
      <c r="ACE256" s="2"/>
      <c r="ACF256" s="2"/>
      <c r="ACG256" s="2"/>
      <c r="ACH256" s="2"/>
      <c r="ACI256" s="2"/>
      <c r="ACJ256" s="2"/>
      <c r="ACK256" s="2"/>
      <c r="ACL256" s="2"/>
      <c r="ACM256" s="2"/>
      <c r="ACN256" s="2"/>
      <c r="ACO256" s="2"/>
      <c r="ACP256" s="2"/>
      <c r="ACQ256" s="2"/>
      <c r="ACR256" s="2"/>
      <c r="ACS256" s="2"/>
      <c r="ACT256" s="2"/>
      <c r="ACU256" s="2"/>
      <c r="ACV256" s="2"/>
      <c r="ACW256" s="2"/>
      <c r="ACX256" s="2"/>
      <c r="ACY256" s="2"/>
      <c r="ACZ256" s="2"/>
      <c r="ADA256" s="2"/>
      <c r="ADB256" s="2"/>
      <c r="ADC256" s="2"/>
      <c r="ADD256" s="2"/>
      <c r="ADE256" s="2"/>
      <c r="ADF256" s="2"/>
      <c r="ADG256" s="2"/>
      <c r="ADH256" s="2"/>
      <c r="ADI256" s="2"/>
      <c r="ADJ256" s="2"/>
      <c r="ADK256" s="2"/>
      <c r="ADL256" s="2"/>
      <c r="ADM256" s="2"/>
      <c r="ADN256" s="2"/>
      <c r="ADO256" s="2"/>
      <c r="ADP256" s="2"/>
      <c r="ADQ256" s="2"/>
      <c r="ADR256" s="2"/>
      <c r="ADS256" s="2"/>
      <c r="ADT256" s="2"/>
      <c r="ADU256" s="2"/>
      <c r="ADV256" s="2"/>
      <c r="ADW256" s="2"/>
      <c r="ADX256" s="2"/>
      <c r="ADY256" s="2"/>
      <c r="ADZ256" s="2"/>
      <c r="AEA256" s="2"/>
      <c r="AEB256" s="2"/>
      <c r="AEC256" s="2"/>
      <c r="AED256" s="2"/>
      <c r="AEE256" s="2"/>
      <c r="AEF256" s="2"/>
      <c r="AEG256" s="2"/>
      <c r="AEH256" s="2"/>
      <c r="AEI256" s="2"/>
      <c r="AEJ256" s="2"/>
      <c r="AEK256" s="2"/>
      <c r="AEL256" s="2"/>
      <c r="AEM256" s="2"/>
      <c r="AEN256" s="2"/>
      <c r="AEO256" s="2"/>
      <c r="AEP256" s="2"/>
      <c r="AEQ256" s="2"/>
      <c r="AER256" s="2"/>
      <c r="AES256" s="2"/>
      <c r="AET256" s="2"/>
      <c r="AEU256" s="2"/>
      <c r="AEV256" s="2"/>
      <c r="AEW256" s="2"/>
      <c r="AEX256" s="2"/>
      <c r="AEY256" s="2"/>
      <c r="AEZ256" s="2"/>
      <c r="AFA256" s="2"/>
      <c r="AFB256" s="2"/>
      <c r="AFC256" s="2"/>
      <c r="AFD256" s="2"/>
      <c r="AFE256" s="2"/>
      <c r="AFF256" s="2"/>
      <c r="AFG256" s="2"/>
      <c r="AFH256" s="2"/>
      <c r="AFI256" s="2"/>
      <c r="AFJ256" s="2"/>
      <c r="AFK256" s="2"/>
      <c r="AFL256" s="2"/>
      <c r="AFM256" s="2"/>
      <c r="AFN256" s="2"/>
      <c r="AFO256" s="2"/>
      <c r="AFP256" s="2"/>
      <c r="AFQ256" s="2"/>
      <c r="AFR256" s="2"/>
      <c r="AFS256" s="2"/>
      <c r="AFT256" s="2"/>
      <c r="AFU256" s="2"/>
      <c r="AFV256" s="2"/>
      <c r="AFW256" s="2"/>
      <c r="AFX256" s="2"/>
      <c r="AFY256" s="2"/>
      <c r="AFZ256" s="2"/>
      <c r="AGA256" s="2"/>
      <c r="AGB256" s="2"/>
      <c r="AGC256" s="2"/>
      <c r="AGD256" s="2"/>
      <c r="AGE256" s="2"/>
      <c r="AGF256" s="2"/>
      <c r="AGG256" s="2"/>
      <c r="AGH256" s="2"/>
      <c r="AGI256" s="2"/>
      <c r="AGJ256" s="2"/>
      <c r="AGK256" s="2"/>
      <c r="AGL256" s="2"/>
      <c r="AGM256" s="2"/>
      <c r="AGN256" s="2"/>
      <c r="AGO256" s="2"/>
      <c r="AGP256" s="2"/>
      <c r="AGQ256" s="2"/>
      <c r="AGR256" s="2"/>
      <c r="AGS256" s="2"/>
      <c r="AGT256" s="2"/>
      <c r="AGU256" s="2"/>
      <c r="AGV256" s="2"/>
      <c r="AGW256" s="2"/>
      <c r="AGX256" s="2"/>
      <c r="AGY256" s="2"/>
      <c r="AGZ256" s="2"/>
      <c r="AHA256" s="2"/>
      <c r="AHB256" s="2"/>
      <c r="AHC256" s="2"/>
      <c r="AHD256" s="2"/>
      <c r="AHE256" s="2"/>
      <c r="AHF256" s="2"/>
      <c r="AHG256" s="2"/>
      <c r="AHH256" s="2"/>
      <c r="AHI256" s="2"/>
      <c r="AHJ256" s="2"/>
      <c r="AHK256" s="2"/>
      <c r="AHL256" s="2"/>
      <c r="AHM256" s="2"/>
      <c r="AHN256" s="2"/>
      <c r="AHO256" s="2"/>
      <c r="AHP256" s="2"/>
      <c r="AHQ256" s="2"/>
      <c r="AHR256" s="2"/>
      <c r="AHS256" s="2"/>
      <c r="AHT256" s="2"/>
      <c r="AHU256" s="2"/>
      <c r="AHV256" s="2"/>
      <c r="AHW256" s="2"/>
      <c r="AHX256" s="2"/>
      <c r="AHY256" s="2"/>
      <c r="AHZ256" s="2"/>
      <c r="AIA256" s="2"/>
      <c r="AIB256" s="2"/>
      <c r="AIC256" s="2"/>
      <c r="AID256" s="2"/>
      <c r="AIE256" s="2"/>
      <c r="AIF256" s="2"/>
      <c r="AIG256" s="2"/>
      <c r="AIH256" s="2"/>
      <c r="AII256" s="2"/>
      <c r="AIJ256" s="2"/>
      <c r="AIK256" s="2"/>
      <c r="AIL256" s="2"/>
      <c r="AIM256" s="2"/>
      <c r="AIN256" s="2"/>
      <c r="AIO256" s="2"/>
      <c r="AIP256" s="2"/>
      <c r="AIQ256" s="2"/>
      <c r="AIR256" s="2"/>
      <c r="AIS256" s="2"/>
      <c r="AIT256" s="2"/>
      <c r="AIU256" s="2"/>
      <c r="AIV256" s="2"/>
      <c r="AIW256" s="2"/>
      <c r="AIX256" s="2"/>
      <c r="AIY256" s="2"/>
      <c r="AIZ256" s="2"/>
      <c r="AJA256" s="2"/>
      <c r="AJB256" s="2"/>
      <c r="AJC256" s="2"/>
      <c r="AJD256" s="2"/>
      <c r="AJE256" s="2"/>
      <c r="AJF256" s="2"/>
      <c r="AJG256" s="2"/>
      <c r="AJH256" s="2"/>
      <c r="AJI256" s="2"/>
      <c r="AJJ256" s="2"/>
      <c r="AJK256" s="2"/>
      <c r="AJL256" s="2"/>
      <c r="AJM256" s="2"/>
      <c r="AJN256" s="2"/>
      <c r="AJO256" s="2"/>
      <c r="AJP256" s="2"/>
      <c r="AJQ256" s="2"/>
    </row>
    <row r="257" spans="1:953" s="1" customFormat="1">
      <c r="A257" s="2"/>
      <c r="B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/>
      <c r="GO257" s="2"/>
      <c r="GP257" s="2"/>
      <c r="GQ257" s="2"/>
      <c r="GR257" s="2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/>
      <c r="HP257" s="2"/>
      <c r="HQ257" s="2"/>
      <c r="HR257" s="2"/>
      <c r="HS257" s="2"/>
      <c r="HT257" s="2"/>
      <c r="HU257" s="2"/>
      <c r="HV257" s="2"/>
      <c r="HW257" s="2"/>
      <c r="HX257" s="2"/>
      <c r="HY257" s="2"/>
      <c r="HZ257" s="2"/>
      <c r="IA257" s="2"/>
      <c r="IB257" s="2"/>
      <c r="IC257" s="2"/>
      <c r="ID257" s="2"/>
      <c r="IE257" s="2"/>
      <c r="IF257" s="2"/>
      <c r="IG257" s="2"/>
      <c r="IH257" s="2"/>
      <c r="II257" s="2"/>
      <c r="IJ257" s="2"/>
      <c r="IK257" s="2"/>
      <c r="IL257" s="2"/>
      <c r="IM257" s="2"/>
      <c r="IN257" s="2"/>
      <c r="IO257" s="2"/>
      <c r="IP257" s="2"/>
      <c r="IQ257" s="2"/>
      <c r="IR257" s="2"/>
      <c r="IS257" s="2"/>
      <c r="IT257" s="2"/>
      <c r="IU257" s="2"/>
      <c r="IV257" s="2"/>
      <c r="IW257" s="2"/>
      <c r="IX257" s="2"/>
      <c r="IY257" s="2"/>
      <c r="IZ257" s="2"/>
      <c r="JA257" s="2"/>
      <c r="JB257" s="2"/>
      <c r="JC257" s="2"/>
      <c r="JD257" s="2"/>
      <c r="JE257" s="2"/>
      <c r="JF257" s="2"/>
      <c r="JG257" s="2"/>
      <c r="JH257" s="2"/>
      <c r="JI257" s="2"/>
      <c r="JJ257" s="2"/>
      <c r="JK257" s="2"/>
      <c r="JL257" s="2"/>
      <c r="JM257" s="2"/>
      <c r="JN257" s="2"/>
      <c r="JO257" s="2"/>
      <c r="JP257" s="2"/>
      <c r="JQ257" s="2"/>
      <c r="JR257" s="2"/>
      <c r="JS257" s="2"/>
      <c r="JT257" s="2"/>
      <c r="JU257" s="2"/>
      <c r="JV257" s="2"/>
      <c r="JW257" s="2"/>
      <c r="JX257" s="2"/>
      <c r="JY257" s="2"/>
      <c r="JZ257" s="2"/>
      <c r="KA257" s="2"/>
      <c r="KB257" s="2"/>
      <c r="KC257" s="2"/>
      <c r="KD257" s="2"/>
      <c r="KE257" s="2"/>
      <c r="KF257" s="2"/>
      <c r="KG257" s="2"/>
      <c r="KH257" s="2"/>
      <c r="KI257" s="2"/>
      <c r="KJ257" s="2"/>
      <c r="KK257" s="2"/>
      <c r="KL257" s="2"/>
      <c r="KM257" s="2"/>
      <c r="KN257" s="2"/>
      <c r="KO257" s="2"/>
      <c r="KP257" s="2"/>
      <c r="KQ257" s="2"/>
      <c r="KR257" s="2"/>
      <c r="KS257" s="2"/>
      <c r="KT257" s="2"/>
      <c r="KU257" s="2"/>
      <c r="KV257" s="2"/>
      <c r="KW257" s="2"/>
      <c r="KX257" s="2"/>
      <c r="KY257" s="2"/>
      <c r="KZ257" s="2"/>
      <c r="LA257" s="2"/>
      <c r="LB257" s="2"/>
      <c r="LC257" s="2"/>
      <c r="LD257" s="2"/>
      <c r="LE257" s="2"/>
      <c r="LF257" s="2"/>
      <c r="LG257" s="2"/>
      <c r="LH257" s="2"/>
      <c r="LI257" s="2"/>
      <c r="LJ257" s="2"/>
      <c r="LK257" s="2"/>
      <c r="LL257" s="2"/>
      <c r="LM257" s="2"/>
      <c r="LN257" s="2"/>
      <c r="LO257" s="2"/>
      <c r="LP257" s="2"/>
      <c r="LQ257" s="2"/>
      <c r="LR257" s="2"/>
      <c r="LS257" s="2"/>
      <c r="LT257" s="2"/>
      <c r="LU257" s="2"/>
      <c r="LV257" s="2"/>
      <c r="LW257" s="2"/>
      <c r="LX257" s="2"/>
      <c r="LY257" s="2"/>
      <c r="LZ257" s="2"/>
      <c r="MA257" s="2"/>
      <c r="MB257" s="2"/>
      <c r="MC257" s="2"/>
      <c r="MD257" s="2"/>
      <c r="ME257" s="2"/>
      <c r="MF257" s="2"/>
      <c r="MG257" s="2"/>
      <c r="MH257" s="2"/>
      <c r="MI257" s="2"/>
      <c r="MJ257" s="2"/>
      <c r="MK257" s="2"/>
      <c r="ML257" s="2"/>
      <c r="MM257" s="2"/>
      <c r="MN257" s="2"/>
      <c r="MO257" s="2"/>
      <c r="MP257" s="2"/>
      <c r="MQ257" s="2"/>
      <c r="MR257" s="2"/>
      <c r="MS257" s="2"/>
      <c r="MT257" s="2"/>
      <c r="MU257" s="2"/>
      <c r="MV257" s="2"/>
      <c r="MW257" s="2"/>
      <c r="MX257" s="2"/>
      <c r="MY257" s="2"/>
      <c r="MZ257" s="2"/>
      <c r="NA257" s="2"/>
      <c r="NB257" s="2"/>
      <c r="NC257" s="2"/>
      <c r="ND257" s="2"/>
      <c r="NE257" s="2"/>
      <c r="NF257" s="2"/>
      <c r="NG257" s="2"/>
      <c r="NH257" s="2"/>
      <c r="NI257" s="2"/>
      <c r="NJ257" s="2"/>
      <c r="NK257" s="2"/>
      <c r="NL257" s="2"/>
      <c r="NM257" s="2"/>
      <c r="NN257" s="2"/>
      <c r="NO257" s="2"/>
      <c r="NP257" s="2"/>
      <c r="NQ257" s="2"/>
      <c r="NR257" s="2"/>
      <c r="NS257" s="2"/>
      <c r="NT257" s="2"/>
      <c r="NU257" s="2"/>
      <c r="NV257" s="2"/>
      <c r="NW257" s="2"/>
      <c r="NX257" s="2"/>
      <c r="NY257" s="2"/>
      <c r="NZ257" s="2"/>
      <c r="OA257" s="2"/>
      <c r="OB257" s="2"/>
      <c r="OC257" s="2"/>
      <c r="OD257" s="2"/>
      <c r="OE257" s="2"/>
      <c r="OF257" s="2"/>
      <c r="OG257" s="2"/>
      <c r="OH257" s="2"/>
      <c r="OI257" s="2"/>
      <c r="OJ257" s="2"/>
      <c r="OK257" s="2"/>
      <c r="OL257" s="2"/>
      <c r="OM257" s="2"/>
      <c r="ON257" s="2"/>
      <c r="OO257" s="2"/>
      <c r="OP257" s="2"/>
      <c r="OQ257" s="2"/>
      <c r="OR257" s="2"/>
      <c r="OS257" s="2"/>
      <c r="OT257" s="2"/>
      <c r="OU257" s="2"/>
      <c r="OV257" s="2"/>
      <c r="OW257" s="2"/>
      <c r="OX257" s="2"/>
      <c r="OY257" s="2"/>
      <c r="OZ257" s="2"/>
      <c r="PA257" s="2"/>
      <c r="PB257" s="2"/>
      <c r="PC257" s="2"/>
      <c r="PD257" s="2"/>
      <c r="PE257" s="2"/>
      <c r="PF257" s="2"/>
      <c r="PG257" s="2"/>
      <c r="PH257" s="2"/>
      <c r="PI257" s="2"/>
      <c r="PJ257" s="2"/>
      <c r="PK257" s="2"/>
      <c r="PL257" s="2"/>
      <c r="PM257" s="2"/>
      <c r="PN257" s="2"/>
      <c r="PO257" s="2"/>
      <c r="PP257" s="2"/>
      <c r="PQ257" s="2"/>
      <c r="PR257" s="2"/>
      <c r="PS257" s="2"/>
      <c r="PT257" s="2"/>
      <c r="PU257" s="2"/>
      <c r="PV257" s="2"/>
      <c r="PW257" s="2"/>
      <c r="PX257" s="2"/>
      <c r="PY257" s="2"/>
      <c r="PZ257" s="2"/>
      <c r="QA257" s="2"/>
      <c r="QB257" s="2"/>
      <c r="QC257" s="2"/>
      <c r="QD257" s="2"/>
      <c r="QE257" s="2"/>
      <c r="QF257" s="2"/>
      <c r="QG257" s="2"/>
      <c r="QH257" s="2"/>
      <c r="QI257" s="2"/>
      <c r="QJ257" s="2"/>
      <c r="QK257" s="2"/>
      <c r="QL257" s="2"/>
      <c r="QM257" s="2"/>
      <c r="QN257" s="2"/>
      <c r="QO257" s="2"/>
      <c r="QP257" s="2"/>
      <c r="QQ257" s="2"/>
      <c r="QR257" s="2"/>
      <c r="QS257" s="2"/>
      <c r="QT257" s="2"/>
      <c r="QU257" s="2"/>
      <c r="QV257" s="2"/>
      <c r="QW257" s="2"/>
      <c r="QX257" s="2"/>
      <c r="QY257" s="2"/>
      <c r="QZ257" s="2"/>
      <c r="RA257" s="2"/>
      <c r="RB257" s="2"/>
      <c r="RC257" s="2"/>
      <c r="RD257" s="2"/>
      <c r="RE257" s="2"/>
      <c r="RF257" s="2"/>
      <c r="RG257" s="2"/>
      <c r="RH257" s="2"/>
      <c r="RI257" s="2"/>
      <c r="RJ257" s="2"/>
      <c r="RK257" s="2"/>
      <c r="RL257" s="2"/>
      <c r="RM257" s="2"/>
      <c r="RN257" s="2"/>
      <c r="RO257" s="2"/>
      <c r="RP257" s="2"/>
      <c r="RQ257" s="2"/>
      <c r="RR257" s="2"/>
      <c r="RS257" s="2"/>
      <c r="RT257" s="2"/>
      <c r="RU257" s="2"/>
      <c r="RV257" s="2"/>
      <c r="RW257" s="2"/>
      <c r="RX257" s="2"/>
      <c r="RY257" s="2"/>
      <c r="RZ257" s="2"/>
      <c r="SA257" s="2"/>
      <c r="SB257" s="2"/>
      <c r="SC257" s="2"/>
      <c r="SD257" s="2"/>
      <c r="SE257" s="2"/>
      <c r="SF257" s="2"/>
      <c r="SG257" s="2"/>
      <c r="SH257" s="2"/>
      <c r="SI257" s="2"/>
      <c r="SJ257" s="2"/>
      <c r="SK257" s="2"/>
      <c r="SL257" s="2"/>
      <c r="SM257" s="2"/>
      <c r="SN257" s="2"/>
      <c r="SO257" s="2"/>
      <c r="SP257" s="2"/>
      <c r="SQ257" s="2"/>
      <c r="SR257" s="2"/>
      <c r="SS257" s="2"/>
      <c r="ST257" s="2"/>
      <c r="SU257" s="2"/>
      <c r="SV257" s="2"/>
      <c r="SW257" s="2"/>
      <c r="SX257" s="2"/>
      <c r="SY257" s="2"/>
      <c r="SZ257" s="2"/>
      <c r="TA257" s="2"/>
      <c r="TB257" s="2"/>
      <c r="TC257" s="2"/>
      <c r="TD257" s="2"/>
      <c r="TE257" s="2"/>
      <c r="TF257" s="2"/>
      <c r="TG257" s="2"/>
      <c r="TH257" s="2"/>
      <c r="TI257" s="2"/>
      <c r="TJ257" s="2"/>
      <c r="TK257" s="2"/>
      <c r="TL257" s="2"/>
      <c r="TM257" s="2"/>
      <c r="TN257" s="2"/>
      <c r="TO257" s="2"/>
      <c r="TP257" s="2"/>
      <c r="TQ257" s="2"/>
      <c r="TR257" s="2"/>
      <c r="TS257" s="2"/>
      <c r="TT257" s="2"/>
      <c r="TU257" s="2"/>
      <c r="TV257" s="2"/>
      <c r="TW257" s="2"/>
      <c r="TX257" s="2"/>
      <c r="TY257" s="2"/>
      <c r="TZ257" s="2"/>
      <c r="UA257" s="2"/>
      <c r="UB257" s="2"/>
      <c r="UC257" s="2"/>
      <c r="UD257" s="2"/>
      <c r="UE257" s="2"/>
      <c r="UF257" s="2"/>
      <c r="UG257" s="2"/>
      <c r="UH257" s="2"/>
      <c r="UI257" s="2"/>
      <c r="UJ257" s="2"/>
      <c r="UK257" s="2"/>
      <c r="UL257" s="2"/>
      <c r="UM257" s="2"/>
      <c r="UN257" s="2"/>
      <c r="UO257" s="2"/>
      <c r="UP257" s="2"/>
      <c r="UQ257" s="2"/>
      <c r="UR257" s="2"/>
      <c r="US257" s="2"/>
      <c r="UT257" s="2"/>
      <c r="UU257" s="2"/>
      <c r="UV257" s="2"/>
      <c r="UW257" s="2"/>
      <c r="UX257" s="2"/>
      <c r="UY257" s="2"/>
      <c r="UZ257" s="2"/>
      <c r="VA257" s="2"/>
      <c r="VB257" s="2"/>
      <c r="VC257" s="2"/>
      <c r="VD257" s="2"/>
      <c r="VE257" s="2"/>
      <c r="VF257" s="2"/>
      <c r="VG257" s="2"/>
      <c r="VH257" s="2"/>
      <c r="VI257" s="2"/>
      <c r="VJ257" s="2"/>
      <c r="VK257" s="2"/>
      <c r="VL257" s="2"/>
      <c r="VM257" s="2"/>
      <c r="VN257" s="2"/>
      <c r="VO257" s="2"/>
      <c r="VP257" s="2"/>
      <c r="VQ257" s="2"/>
      <c r="VR257" s="2"/>
      <c r="VS257" s="2"/>
      <c r="VT257" s="2"/>
      <c r="VU257" s="2"/>
      <c r="VV257" s="2"/>
      <c r="VW257" s="2"/>
      <c r="VX257" s="2"/>
      <c r="VY257" s="2"/>
      <c r="VZ257" s="2"/>
      <c r="WA257" s="2"/>
      <c r="WB257" s="2"/>
      <c r="WC257" s="2"/>
      <c r="WD257" s="2"/>
      <c r="WE257" s="2"/>
      <c r="WF257" s="2"/>
      <c r="WG257" s="2"/>
      <c r="WH257" s="2"/>
      <c r="WI257" s="2"/>
      <c r="WJ257" s="2"/>
      <c r="WK257" s="2"/>
      <c r="WL257" s="2"/>
      <c r="WM257" s="2"/>
      <c r="WN257" s="2"/>
      <c r="WO257" s="2"/>
      <c r="WP257" s="2"/>
      <c r="WQ257" s="2"/>
      <c r="WR257" s="2"/>
      <c r="WS257" s="2"/>
      <c r="WT257" s="2"/>
      <c r="WU257" s="2"/>
      <c r="WV257" s="2"/>
      <c r="WW257" s="2"/>
      <c r="WX257" s="2"/>
      <c r="WY257" s="2"/>
      <c r="WZ257" s="2"/>
      <c r="XA257" s="2"/>
      <c r="XB257" s="2"/>
      <c r="XC257" s="2"/>
      <c r="XD257" s="2"/>
      <c r="XE257" s="2"/>
      <c r="XF257" s="2"/>
      <c r="XG257" s="2"/>
      <c r="XH257" s="2"/>
      <c r="XI257" s="2"/>
      <c r="XJ257" s="2"/>
      <c r="XK257" s="2"/>
      <c r="XL257" s="2"/>
      <c r="XM257" s="2"/>
      <c r="XN257" s="2"/>
      <c r="XO257" s="2"/>
      <c r="XP257" s="2"/>
      <c r="XQ257" s="2"/>
      <c r="XR257" s="2"/>
      <c r="XS257" s="2"/>
      <c r="XT257" s="2"/>
      <c r="XU257" s="2"/>
      <c r="XV257" s="2"/>
      <c r="XW257" s="2"/>
      <c r="XX257" s="2"/>
      <c r="XY257" s="2"/>
      <c r="XZ257" s="2"/>
      <c r="YA257" s="2"/>
      <c r="YB257" s="2"/>
      <c r="YC257" s="2"/>
      <c r="YD257" s="2"/>
      <c r="YE257" s="2"/>
      <c r="YF257" s="2"/>
      <c r="YG257" s="2"/>
      <c r="YH257" s="2"/>
      <c r="YI257" s="2"/>
      <c r="YJ257" s="2"/>
      <c r="YK257" s="2"/>
      <c r="YL257" s="2"/>
      <c r="YM257" s="2"/>
      <c r="YN257" s="2"/>
      <c r="YO257" s="2"/>
      <c r="YP257" s="2"/>
      <c r="YQ257" s="2"/>
      <c r="YR257" s="2"/>
      <c r="YS257" s="2"/>
      <c r="YT257" s="2"/>
      <c r="YU257" s="2"/>
      <c r="YV257" s="2"/>
      <c r="YW257" s="2"/>
      <c r="YX257" s="2"/>
      <c r="YY257" s="2"/>
      <c r="YZ257" s="2"/>
      <c r="ZA257" s="2"/>
      <c r="ZB257" s="2"/>
      <c r="ZC257" s="2"/>
      <c r="ZD257" s="2"/>
      <c r="ZE257" s="2"/>
      <c r="ZF257" s="2"/>
      <c r="ZG257" s="2"/>
      <c r="ZH257" s="2"/>
      <c r="ZI257" s="2"/>
      <c r="ZJ257" s="2"/>
      <c r="ZK257" s="2"/>
      <c r="ZL257" s="2"/>
      <c r="ZM257" s="2"/>
      <c r="ZN257" s="2"/>
      <c r="ZO257" s="2"/>
      <c r="ZP257" s="2"/>
      <c r="ZQ257" s="2"/>
      <c r="ZR257" s="2"/>
      <c r="ZS257" s="2"/>
      <c r="ZT257" s="2"/>
      <c r="ZU257" s="2"/>
      <c r="ZV257" s="2"/>
      <c r="ZW257" s="2"/>
      <c r="ZX257" s="2"/>
      <c r="ZY257" s="2"/>
      <c r="ZZ257" s="2"/>
      <c r="AAA257" s="2"/>
      <c r="AAB257" s="2"/>
      <c r="AAC257" s="2"/>
      <c r="AAD257" s="2"/>
      <c r="AAE257" s="2"/>
      <c r="AAF257" s="2"/>
      <c r="AAG257" s="2"/>
      <c r="AAH257" s="2"/>
      <c r="AAI257" s="2"/>
      <c r="AAJ257" s="2"/>
      <c r="AAK257" s="2"/>
      <c r="AAL257" s="2"/>
      <c r="AAM257" s="2"/>
      <c r="AAN257" s="2"/>
      <c r="AAO257" s="2"/>
      <c r="AAP257" s="2"/>
      <c r="AAQ257" s="2"/>
      <c r="AAR257" s="2"/>
      <c r="AAS257" s="2"/>
      <c r="AAT257" s="2"/>
      <c r="AAU257" s="2"/>
      <c r="AAV257" s="2"/>
      <c r="AAW257" s="2"/>
      <c r="AAX257" s="2"/>
      <c r="AAY257" s="2"/>
      <c r="AAZ257" s="2"/>
      <c r="ABA257" s="2"/>
      <c r="ABB257" s="2"/>
      <c r="ABC257" s="2"/>
      <c r="ABD257" s="2"/>
      <c r="ABE257" s="2"/>
      <c r="ABF257" s="2"/>
      <c r="ABG257" s="2"/>
      <c r="ABH257" s="2"/>
      <c r="ABI257" s="2"/>
      <c r="ABJ257" s="2"/>
      <c r="ABK257" s="2"/>
      <c r="ABL257" s="2"/>
      <c r="ABM257" s="2"/>
      <c r="ABN257" s="2"/>
      <c r="ABO257" s="2"/>
      <c r="ABP257" s="2"/>
      <c r="ABQ257" s="2"/>
      <c r="ABR257" s="2"/>
      <c r="ABS257" s="2"/>
      <c r="ABT257" s="2"/>
      <c r="ABU257" s="2"/>
      <c r="ABV257" s="2"/>
      <c r="ABW257" s="2"/>
      <c r="ABX257" s="2"/>
      <c r="ABY257" s="2"/>
      <c r="ABZ257" s="2"/>
      <c r="ACA257" s="2"/>
      <c r="ACB257" s="2"/>
      <c r="ACC257" s="2"/>
      <c r="ACD257" s="2"/>
      <c r="ACE257" s="2"/>
      <c r="ACF257" s="2"/>
      <c r="ACG257" s="2"/>
      <c r="ACH257" s="2"/>
      <c r="ACI257" s="2"/>
      <c r="ACJ257" s="2"/>
      <c r="ACK257" s="2"/>
      <c r="ACL257" s="2"/>
      <c r="ACM257" s="2"/>
      <c r="ACN257" s="2"/>
      <c r="ACO257" s="2"/>
      <c r="ACP257" s="2"/>
      <c r="ACQ257" s="2"/>
      <c r="ACR257" s="2"/>
      <c r="ACS257" s="2"/>
      <c r="ACT257" s="2"/>
      <c r="ACU257" s="2"/>
      <c r="ACV257" s="2"/>
      <c r="ACW257" s="2"/>
      <c r="ACX257" s="2"/>
      <c r="ACY257" s="2"/>
      <c r="ACZ257" s="2"/>
      <c r="ADA257" s="2"/>
      <c r="ADB257" s="2"/>
      <c r="ADC257" s="2"/>
      <c r="ADD257" s="2"/>
      <c r="ADE257" s="2"/>
      <c r="ADF257" s="2"/>
      <c r="ADG257" s="2"/>
      <c r="ADH257" s="2"/>
      <c r="ADI257" s="2"/>
      <c r="ADJ257" s="2"/>
      <c r="ADK257" s="2"/>
      <c r="ADL257" s="2"/>
      <c r="ADM257" s="2"/>
      <c r="ADN257" s="2"/>
      <c r="ADO257" s="2"/>
      <c r="ADP257" s="2"/>
      <c r="ADQ257" s="2"/>
      <c r="ADR257" s="2"/>
      <c r="ADS257" s="2"/>
      <c r="ADT257" s="2"/>
      <c r="ADU257" s="2"/>
      <c r="ADV257" s="2"/>
      <c r="ADW257" s="2"/>
      <c r="ADX257" s="2"/>
      <c r="ADY257" s="2"/>
      <c r="ADZ257" s="2"/>
      <c r="AEA257" s="2"/>
      <c r="AEB257" s="2"/>
      <c r="AEC257" s="2"/>
      <c r="AED257" s="2"/>
      <c r="AEE257" s="2"/>
      <c r="AEF257" s="2"/>
      <c r="AEG257" s="2"/>
      <c r="AEH257" s="2"/>
      <c r="AEI257" s="2"/>
      <c r="AEJ257" s="2"/>
      <c r="AEK257" s="2"/>
      <c r="AEL257" s="2"/>
      <c r="AEM257" s="2"/>
      <c r="AEN257" s="2"/>
      <c r="AEO257" s="2"/>
      <c r="AEP257" s="2"/>
      <c r="AEQ257" s="2"/>
      <c r="AER257" s="2"/>
      <c r="AES257" s="2"/>
      <c r="AET257" s="2"/>
      <c r="AEU257" s="2"/>
      <c r="AEV257" s="2"/>
      <c r="AEW257" s="2"/>
      <c r="AEX257" s="2"/>
      <c r="AEY257" s="2"/>
      <c r="AEZ257" s="2"/>
      <c r="AFA257" s="2"/>
      <c r="AFB257" s="2"/>
      <c r="AFC257" s="2"/>
      <c r="AFD257" s="2"/>
      <c r="AFE257" s="2"/>
      <c r="AFF257" s="2"/>
      <c r="AFG257" s="2"/>
      <c r="AFH257" s="2"/>
      <c r="AFI257" s="2"/>
      <c r="AFJ257" s="2"/>
      <c r="AFK257" s="2"/>
      <c r="AFL257" s="2"/>
      <c r="AFM257" s="2"/>
      <c r="AFN257" s="2"/>
      <c r="AFO257" s="2"/>
      <c r="AFP257" s="2"/>
      <c r="AFQ257" s="2"/>
      <c r="AFR257" s="2"/>
      <c r="AFS257" s="2"/>
      <c r="AFT257" s="2"/>
      <c r="AFU257" s="2"/>
      <c r="AFV257" s="2"/>
      <c r="AFW257" s="2"/>
      <c r="AFX257" s="2"/>
      <c r="AFY257" s="2"/>
      <c r="AFZ257" s="2"/>
      <c r="AGA257" s="2"/>
      <c r="AGB257" s="2"/>
      <c r="AGC257" s="2"/>
      <c r="AGD257" s="2"/>
      <c r="AGE257" s="2"/>
      <c r="AGF257" s="2"/>
      <c r="AGG257" s="2"/>
      <c r="AGH257" s="2"/>
      <c r="AGI257" s="2"/>
      <c r="AGJ257" s="2"/>
      <c r="AGK257" s="2"/>
      <c r="AGL257" s="2"/>
      <c r="AGM257" s="2"/>
      <c r="AGN257" s="2"/>
      <c r="AGO257" s="2"/>
      <c r="AGP257" s="2"/>
      <c r="AGQ257" s="2"/>
      <c r="AGR257" s="2"/>
      <c r="AGS257" s="2"/>
      <c r="AGT257" s="2"/>
      <c r="AGU257" s="2"/>
      <c r="AGV257" s="2"/>
      <c r="AGW257" s="2"/>
      <c r="AGX257" s="2"/>
      <c r="AGY257" s="2"/>
      <c r="AGZ257" s="2"/>
      <c r="AHA257" s="2"/>
      <c r="AHB257" s="2"/>
      <c r="AHC257" s="2"/>
      <c r="AHD257" s="2"/>
      <c r="AHE257" s="2"/>
      <c r="AHF257" s="2"/>
      <c r="AHG257" s="2"/>
      <c r="AHH257" s="2"/>
      <c r="AHI257" s="2"/>
      <c r="AHJ257" s="2"/>
      <c r="AHK257" s="2"/>
      <c r="AHL257" s="2"/>
      <c r="AHM257" s="2"/>
      <c r="AHN257" s="2"/>
      <c r="AHO257" s="2"/>
      <c r="AHP257" s="2"/>
      <c r="AHQ257" s="2"/>
      <c r="AHR257" s="2"/>
      <c r="AHS257" s="2"/>
      <c r="AHT257" s="2"/>
      <c r="AHU257" s="2"/>
      <c r="AHV257" s="2"/>
      <c r="AHW257" s="2"/>
      <c r="AHX257" s="2"/>
      <c r="AHY257" s="2"/>
      <c r="AHZ257" s="2"/>
      <c r="AIA257" s="2"/>
      <c r="AIB257" s="2"/>
      <c r="AIC257" s="2"/>
      <c r="AID257" s="2"/>
      <c r="AIE257" s="2"/>
      <c r="AIF257" s="2"/>
      <c r="AIG257" s="2"/>
      <c r="AIH257" s="2"/>
      <c r="AII257" s="2"/>
      <c r="AIJ257" s="2"/>
      <c r="AIK257" s="2"/>
      <c r="AIL257" s="2"/>
      <c r="AIM257" s="2"/>
      <c r="AIN257" s="2"/>
      <c r="AIO257" s="2"/>
      <c r="AIP257" s="2"/>
      <c r="AIQ257" s="2"/>
      <c r="AIR257" s="2"/>
      <c r="AIS257" s="2"/>
      <c r="AIT257" s="2"/>
      <c r="AIU257" s="2"/>
      <c r="AIV257" s="2"/>
      <c r="AIW257" s="2"/>
      <c r="AIX257" s="2"/>
      <c r="AIY257" s="2"/>
      <c r="AIZ257" s="2"/>
      <c r="AJA257" s="2"/>
      <c r="AJB257" s="2"/>
      <c r="AJC257" s="2"/>
      <c r="AJD257" s="2"/>
      <c r="AJE257" s="2"/>
      <c r="AJF257" s="2"/>
      <c r="AJG257" s="2"/>
      <c r="AJH257" s="2"/>
      <c r="AJI257" s="2"/>
      <c r="AJJ257" s="2"/>
      <c r="AJK257" s="2"/>
      <c r="AJL257" s="2"/>
      <c r="AJM257" s="2"/>
      <c r="AJN257" s="2"/>
      <c r="AJO257" s="2"/>
      <c r="AJP257" s="2"/>
      <c r="AJQ257" s="2"/>
    </row>
    <row r="258" spans="1:953" s="1" customFormat="1">
      <c r="A258" s="2"/>
      <c r="B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  <c r="FV258" s="2"/>
      <c r="FW258" s="2"/>
      <c r="FX258" s="2"/>
      <c r="FY258" s="2"/>
      <c r="FZ258" s="2"/>
      <c r="GA258" s="2"/>
      <c r="GB258" s="2"/>
      <c r="GC258" s="2"/>
      <c r="GD258" s="2"/>
      <c r="GE258" s="2"/>
      <c r="GF258" s="2"/>
      <c r="GG258" s="2"/>
      <c r="GH258" s="2"/>
      <c r="GI258" s="2"/>
      <c r="GJ258" s="2"/>
      <c r="GK258" s="2"/>
      <c r="GL258" s="2"/>
      <c r="GM258" s="2"/>
      <c r="GN258" s="2"/>
      <c r="GO258" s="2"/>
      <c r="GP258" s="2"/>
      <c r="GQ258" s="2"/>
      <c r="GR258" s="2"/>
      <c r="GS258" s="2"/>
      <c r="GT258" s="2"/>
      <c r="GU258" s="2"/>
      <c r="GV258" s="2"/>
      <c r="GW258" s="2"/>
      <c r="GX258" s="2"/>
      <c r="GY258" s="2"/>
      <c r="GZ258" s="2"/>
      <c r="HA258" s="2"/>
      <c r="HB258" s="2"/>
      <c r="HC258" s="2"/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/>
      <c r="HP258" s="2"/>
      <c r="HQ258" s="2"/>
      <c r="HR258" s="2"/>
      <c r="HS258" s="2"/>
      <c r="HT258" s="2"/>
      <c r="HU258" s="2"/>
      <c r="HV258" s="2"/>
      <c r="HW258" s="2"/>
      <c r="HX258" s="2"/>
      <c r="HY258" s="2"/>
      <c r="HZ258" s="2"/>
      <c r="IA258" s="2"/>
      <c r="IB258" s="2"/>
      <c r="IC258" s="2"/>
      <c r="ID258" s="2"/>
      <c r="IE258" s="2"/>
      <c r="IF258" s="2"/>
      <c r="IG258" s="2"/>
      <c r="IH258" s="2"/>
      <c r="II258" s="2"/>
      <c r="IJ258" s="2"/>
      <c r="IK258" s="2"/>
      <c r="IL258" s="2"/>
      <c r="IM258" s="2"/>
      <c r="IN258" s="2"/>
      <c r="IO258" s="2"/>
      <c r="IP258" s="2"/>
      <c r="IQ258" s="2"/>
      <c r="IR258" s="2"/>
      <c r="IS258" s="2"/>
      <c r="IT258" s="2"/>
      <c r="IU258" s="2"/>
      <c r="IV258" s="2"/>
      <c r="IW258" s="2"/>
      <c r="IX258" s="2"/>
      <c r="IY258" s="2"/>
      <c r="IZ258" s="2"/>
      <c r="JA258" s="2"/>
      <c r="JB258" s="2"/>
      <c r="JC258" s="2"/>
      <c r="JD258" s="2"/>
      <c r="JE258" s="2"/>
      <c r="JF258" s="2"/>
      <c r="JG258" s="2"/>
      <c r="JH258" s="2"/>
      <c r="JI258" s="2"/>
      <c r="JJ258" s="2"/>
      <c r="JK258" s="2"/>
      <c r="JL258" s="2"/>
      <c r="JM258" s="2"/>
      <c r="JN258" s="2"/>
      <c r="JO258" s="2"/>
      <c r="JP258" s="2"/>
      <c r="JQ258" s="2"/>
      <c r="JR258" s="2"/>
      <c r="JS258" s="2"/>
      <c r="JT258" s="2"/>
      <c r="JU258" s="2"/>
      <c r="JV258" s="2"/>
      <c r="JW258" s="2"/>
      <c r="JX258" s="2"/>
      <c r="JY258" s="2"/>
      <c r="JZ258" s="2"/>
      <c r="KA258" s="2"/>
      <c r="KB258" s="2"/>
      <c r="KC258" s="2"/>
      <c r="KD258" s="2"/>
      <c r="KE258" s="2"/>
      <c r="KF258" s="2"/>
      <c r="KG258" s="2"/>
      <c r="KH258" s="2"/>
      <c r="KI258" s="2"/>
      <c r="KJ258" s="2"/>
      <c r="KK258" s="2"/>
      <c r="KL258" s="2"/>
      <c r="KM258" s="2"/>
      <c r="KN258" s="2"/>
      <c r="KO258" s="2"/>
      <c r="KP258" s="2"/>
      <c r="KQ258" s="2"/>
      <c r="KR258" s="2"/>
      <c r="KS258" s="2"/>
      <c r="KT258" s="2"/>
      <c r="KU258" s="2"/>
      <c r="KV258" s="2"/>
      <c r="KW258" s="2"/>
      <c r="KX258" s="2"/>
      <c r="KY258" s="2"/>
      <c r="KZ258" s="2"/>
      <c r="LA258" s="2"/>
      <c r="LB258" s="2"/>
      <c r="LC258" s="2"/>
      <c r="LD258" s="2"/>
      <c r="LE258" s="2"/>
      <c r="LF258" s="2"/>
      <c r="LG258" s="2"/>
      <c r="LH258" s="2"/>
      <c r="LI258" s="2"/>
      <c r="LJ258" s="2"/>
      <c r="LK258" s="2"/>
      <c r="LL258" s="2"/>
      <c r="LM258" s="2"/>
      <c r="LN258" s="2"/>
      <c r="LO258" s="2"/>
      <c r="LP258" s="2"/>
      <c r="LQ258" s="2"/>
      <c r="LR258" s="2"/>
      <c r="LS258" s="2"/>
      <c r="LT258" s="2"/>
      <c r="LU258" s="2"/>
      <c r="LV258" s="2"/>
      <c r="LW258" s="2"/>
      <c r="LX258" s="2"/>
      <c r="LY258" s="2"/>
      <c r="LZ258" s="2"/>
      <c r="MA258" s="2"/>
      <c r="MB258" s="2"/>
      <c r="MC258" s="2"/>
      <c r="MD258" s="2"/>
      <c r="ME258" s="2"/>
      <c r="MF258" s="2"/>
      <c r="MG258" s="2"/>
      <c r="MH258" s="2"/>
      <c r="MI258" s="2"/>
      <c r="MJ258" s="2"/>
      <c r="MK258" s="2"/>
      <c r="ML258" s="2"/>
      <c r="MM258" s="2"/>
      <c r="MN258" s="2"/>
      <c r="MO258" s="2"/>
      <c r="MP258" s="2"/>
      <c r="MQ258" s="2"/>
      <c r="MR258" s="2"/>
      <c r="MS258" s="2"/>
      <c r="MT258" s="2"/>
      <c r="MU258" s="2"/>
      <c r="MV258" s="2"/>
      <c r="MW258" s="2"/>
      <c r="MX258" s="2"/>
      <c r="MY258" s="2"/>
      <c r="MZ258" s="2"/>
      <c r="NA258" s="2"/>
      <c r="NB258" s="2"/>
      <c r="NC258" s="2"/>
      <c r="ND258" s="2"/>
      <c r="NE258" s="2"/>
      <c r="NF258" s="2"/>
      <c r="NG258" s="2"/>
      <c r="NH258" s="2"/>
      <c r="NI258" s="2"/>
      <c r="NJ258" s="2"/>
      <c r="NK258" s="2"/>
      <c r="NL258" s="2"/>
      <c r="NM258" s="2"/>
      <c r="NN258" s="2"/>
      <c r="NO258" s="2"/>
      <c r="NP258" s="2"/>
      <c r="NQ258" s="2"/>
      <c r="NR258" s="2"/>
      <c r="NS258" s="2"/>
      <c r="NT258" s="2"/>
      <c r="NU258" s="2"/>
      <c r="NV258" s="2"/>
      <c r="NW258" s="2"/>
      <c r="NX258" s="2"/>
      <c r="NY258" s="2"/>
      <c r="NZ258" s="2"/>
      <c r="OA258" s="2"/>
      <c r="OB258" s="2"/>
      <c r="OC258" s="2"/>
      <c r="OD258" s="2"/>
      <c r="OE258" s="2"/>
      <c r="OF258" s="2"/>
      <c r="OG258" s="2"/>
      <c r="OH258" s="2"/>
      <c r="OI258" s="2"/>
      <c r="OJ258" s="2"/>
      <c r="OK258" s="2"/>
      <c r="OL258" s="2"/>
      <c r="OM258" s="2"/>
      <c r="ON258" s="2"/>
      <c r="OO258" s="2"/>
      <c r="OP258" s="2"/>
      <c r="OQ258" s="2"/>
      <c r="OR258" s="2"/>
      <c r="OS258" s="2"/>
      <c r="OT258" s="2"/>
      <c r="OU258" s="2"/>
      <c r="OV258" s="2"/>
      <c r="OW258" s="2"/>
      <c r="OX258" s="2"/>
      <c r="OY258" s="2"/>
      <c r="OZ258" s="2"/>
      <c r="PA258" s="2"/>
      <c r="PB258" s="2"/>
      <c r="PC258" s="2"/>
      <c r="PD258" s="2"/>
      <c r="PE258" s="2"/>
      <c r="PF258" s="2"/>
      <c r="PG258" s="2"/>
      <c r="PH258" s="2"/>
      <c r="PI258" s="2"/>
      <c r="PJ258" s="2"/>
      <c r="PK258" s="2"/>
      <c r="PL258" s="2"/>
      <c r="PM258" s="2"/>
      <c r="PN258" s="2"/>
      <c r="PO258" s="2"/>
      <c r="PP258" s="2"/>
      <c r="PQ258" s="2"/>
      <c r="PR258" s="2"/>
      <c r="PS258" s="2"/>
      <c r="PT258" s="2"/>
      <c r="PU258" s="2"/>
      <c r="PV258" s="2"/>
      <c r="PW258" s="2"/>
      <c r="PX258" s="2"/>
      <c r="PY258" s="2"/>
      <c r="PZ258" s="2"/>
      <c r="QA258" s="2"/>
      <c r="QB258" s="2"/>
      <c r="QC258" s="2"/>
      <c r="QD258" s="2"/>
      <c r="QE258" s="2"/>
      <c r="QF258" s="2"/>
      <c r="QG258" s="2"/>
      <c r="QH258" s="2"/>
      <c r="QI258" s="2"/>
      <c r="QJ258" s="2"/>
      <c r="QK258" s="2"/>
      <c r="QL258" s="2"/>
      <c r="QM258" s="2"/>
      <c r="QN258" s="2"/>
      <c r="QO258" s="2"/>
      <c r="QP258" s="2"/>
      <c r="QQ258" s="2"/>
      <c r="QR258" s="2"/>
      <c r="QS258" s="2"/>
      <c r="QT258" s="2"/>
      <c r="QU258" s="2"/>
      <c r="QV258" s="2"/>
      <c r="QW258" s="2"/>
      <c r="QX258" s="2"/>
      <c r="QY258" s="2"/>
      <c r="QZ258" s="2"/>
      <c r="RA258" s="2"/>
      <c r="RB258" s="2"/>
      <c r="RC258" s="2"/>
      <c r="RD258" s="2"/>
      <c r="RE258" s="2"/>
      <c r="RF258" s="2"/>
      <c r="RG258" s="2"/>
      <c r="RH258" s="2"/>
      <c r="RI258" s="2"/>
      <c r="RJ258" s="2"/>
      <c r="RK258" s="2"/>
      <c r="RL258" s="2"/>
      <c r="RM258" s="2"/>
      <c r="RN258" s="2"/>
      <c r="RO258" s="2"/>
      <c r="RP258" s="2"/>
      <c r="RQ258" s="2"/>
      <c r="RR258" s="2"/>
      <c r="RS258" s="2"/>
      <c r="RT258" s="2"/>
      <c r="RU258" s="2"/>
      <c r="RV258" s="2"/>
      <c r="RW258" s="2"/>
      <c r="RX258" s="2"/>
      <c r="RY258" s="2"/>
      <c r="RZ258" s="2"/>
      <c r="SA258" s="2"/>
      <c r="SB258" s="2"/>
      <c r="SC258" s="2"/>
      <c r="SD258" s="2"/>
      <c r="SE258" s="2"/>
      <c r="SF258" s="2"/>
      <c r="SG258" s="2"/>
      <c r="SH258" s="2"/>
      <c r="SI258" s="2"/>
      <c r="SJ258" s="2"/>
      <c r="SK258" s="2"/>
      <c r="SL258" s="2"/>
      <c r="SM258" s="2"/>
      <c r="SN258" s="2"/>
      <c r="SO258" s="2"/>
      <c r="SP258" s="2"/>
      <c r="SQ258" s="2"/>
      <c r="SR258" s="2"/>
      <c r="SS258" s="2"/>
      <c r="ST258" s="2"/>
      <c r="SU258" s="2"/>
      <c r="SV258" s="2"/>
      <c r="SW258" s="2"/>
      <c r="SX258" s="2"/>
      <c r="SY258" s="2"/>
      <c r="SZ258" s="2"/>
      <c r="TA258" s="2"/>
      <c r="TB258" s="2"/>
      <c r="TC258" s="2"/>
      <c r="TD258" s="2"/>
      <c r="TE258" s="2"/>
      <c r="TF258" s="2"/>
      <c r="TG258" s="2"/>
      <c r="TH258" s="2"/>
      <c r="TI258" s="2"/>
      <c r="TJ258" s="2"/>
      <c r="TK258" s="2"/>
      <c r="TL258" s="2"/>
      <c r="TM258" s="2"/>
      <c r="TN258" s="2"/>
      <c r="TO258" s="2"/>
      <c r="TP258" s="2"/>
      <c r="TQ258" s="2"/>
      <c r="TR258" s="2"/>
      <c r="TS258" s="2"/>
      <c r="TT258" s="2"/>
      <c r="TU258" s="2"/>
      <c r="TV258" s="2"/>
      <c r="TW258" s="2"/>
      <c r="TX258" s="2"/>
      <c r="TY258" s="2"/>
      <c r="TZ258" s="2"/>
      <c r="UA258" s="2"/>
      <c r="UB258" s="2"/>
      <c r="UC258" s="2"/>
      <c r="UD258" s="2"/>
      <c r="UE258" s="2"/>
      <c r="UF258" s="2"/>
      <c r="UG258" s="2"/>
      <c r="UH258" s="2"/>
      <c r="UI258" s="2"/>
      <c r="UJ258" s="2"/>
      <c r="UK258" s="2"/>
      <c r="UL258" s="2"/>
      <c r="UM258" s="2"/>
      <c r="UN258" s="2"/>
      <c r="UO258" s="2"/>
      <c r="UP258" s="2"/>
      <c r="UQ258" s="2"/>
      <c r="UR258" s="2"/>
      <c r="US258" s="2"/>
      <c r="UT258" s="2"/>
      <c r="UU258" s="2"/>
      <c r="UV258" s="2"/>
      <c r="UW258" s="2"/>
      <c r="UX258" s="2"/>
      <c r="UY258" s="2"/>
      <c r="UZ258" s="2"/>
      <c r="VA258" s="2"/>
      <c r="VB258" s="2"/>
      <c r="VC258" s="2"/>
      <c r="VD258" s="2"/>
      <c r="VE258" s="2"/>
      <c r="VF258" s="2"/>
      <c r="VG258" s="2"/>
      <c r="VH258" s="2"/>
      <c r="VI258" s="2"/>
      <c r="VJ258" s="2"/>
      <c r="VK258" s="2"/>
      <c r="VL258" s="2"/>
      <c r="VM258" s="2"/>
      <c r="VN258" s="2"/>
      <c r="VO258" s="2"/>
      <c r="VP258" s="2"/>
      <c r="VQ258" s="2"/>
      <c r="VR258" s="2"/>
      <c r="VS258" s="2"/>
      <c r="VT258" s="2"/>
      <c r="VU258" s="2"/>
      <c r="VV258" s="2"/>
      <c r="VW258" s="2"/>
      <c r="VX258" s="2"/>
      <c r="VY258" s="2"/>
      <c r="VZ258" s="2"/>
      <c r="WA258" s="2"/>
      <c r="WB258" s="2"/>
      <c r="WC258" s="2"/>
      <c r="WD258" s="2"/>
      <c r="WE258" s="2"/>
      <c r="WF258" s="2"/>
      <c r="WG258" s="2"/>
      <c r="WH258" s="2"/>
      <c r="WI258" s="2"/>
      <c r="WJ258" s="2"/>
      <c r="WK258" s="2"/>
      <c r="WL258" s="2"/>
      <c r="WM258" s="2"/>
      <c r="WN258" s="2"/>
      <c r="WO258" s="2"/>
      <c r="WP258" s="2"/>
      <c r="WQ258" s="2"/>
      <c r="WR258" s="2"/>
      <c r="WS258" s="2"/>
      <c r="WT258" s="2"/>
      <c r="WU258" s="2"/>
      <c r="WV258" s="2"/>
      <c r="WW258" s="2"/>
      <c r="WX258" s="2"/>
      <c r="WY258" s="2"/>
      <c r="WZ258" s="2"/>
      <c r="XA258" s="2"/>
      <c r="XB258" s="2"/>
      <c r="XC258" s="2"/>
      <c r="XD258" s="2"/>
      <c r="XE258" s="2"/>
      <c r="XF258" s="2"/>
      <c r="XG258" s="2"/>
      <c r="XH258" s="2"/>
      <c r="XI258" s="2"/>
      <c r="XJ258" s="2"/>
      <c r="XK258" s="2"/>
      <c r="XL258" s="2"/>
      <c r="XM258" s="2"/>
      <c r="XN258" s="2"/>
      <c r="XO258" s="2"/>
      <c r="XP258" s="2"/>
      <c r="XQ258" s="2"/>
      <c r="XR258" s="2"/>
      <c r="XS258" s="2"/>
      <c r="XT258" s="2"/>
      <c r="XU258" s="2"/>
      <c r="XV258" s="2"/>
      <c r="XW258" s="2"/>
      <c r="XX258" s="2"/>
      <c r="XY258" s="2"/>
      <c r="XZ258" s="2"/>
      <c r="YA258" s="2"/>
      <c r="YB258" s="2"/>
      <c r="YC258" s="2"/>
      <c r="YD258" s="2"/>
      <c r="YE258" s="2"/>
      <c r="YF258" s="2"/>
      <c r="YG258" s="2"/>
      <c r="YH258" s="2"/>
      <c r="YI258" s="2"/>
      <c r="YJ258" s="2"/>
      <c r="YK258" s="2"/>
      <c r="YL258" s="2"/>
      <c r="YM258" s="2"/>
      <c r="YN258" s="2"/>
      <c r="YO258" s="2"/>
      <c r="YP258" s="2"/>
      <c r="YQ258" s="2"/>
      <c r="YR258" s="2"/>
      <c r="YS258" s="2"/>
      <c r="YT258" s="2"/>
      <c r="YU258" s="2"/>
      <c r="YV258" s="2"/>
      <c r="YW258" s="2"/>
      <c r="YX258" s="2"/>
      <c r="YY258" s="2"/>
      <c r="YZ258" s="2"/>
      <c r="ZA258" s="2"/>
      <c r="ZB258" s="2"/>
      <c r="ZC258" s="2"/>
      <c r="ZD258" s="2"/>
      <c r="ZE258" s="2"/>
      <c r="ZF258" s="2"/>
      <c r="ZG258" s="2"/>
      <c r="ZH258" s="2"/>
      <c r="ZI258" s="2"/>
      <c r="ZJ258" s="2"/>
      <c r="ZK258" s="2"/>
      <c r="ZL258" s="2"/>
      <c r="ZM258" s="2"/>
      <c r="ZN258" s="2"/>
      <c r="ZO258" s="2"/>
      <c r="ZP258" s="2"/>
      <c r="ZQ258" s="2"/>
      <c r="ZR258" s="2"/>
      <c r="ZS258" s="2"/>
      <c r="ZT258" s="2"/>
      <c r="ZU258" s="2"/>
      <c r="ZV258" s="2"/>
      <c r="ZW258" s="2"/>
      <c r="ZX258" s="2"/>
      <c r="ZY258" s="2"/>
      <c r="ZZ258" s="2"/>
      <c r="AAA258" s="2"/>
      <c r="AAB258" s="2"/>
      <c r="AAC258" s="2"/>
      <c r="AAD258" s="2"/>
      <c r="AAE258" s="2"/>
      <c r="AAF258" s="2"/>
      <c r="AAG258" s="2"/>
      <c r="AAH258" s="2"/>
      <c r="AAI258" s="2"/>
      <c r="AAJ258" s="2"/>
      <c r="AAK258" s="2"/>
      <c r="AAL258" s="2"/>
      <c r="AAM258" s="2"/>
      <c r="AAN258" s="2"/>
      <c r="AAO258" s="2"/>
      <c r="AAP258" s="2"/>
      <c r="AAQ258" s="2"/>
      <c r="AAR258" s="2"/>
      <c r="AAS258" s="2"/>
      <c r="AAT258" s="2"/>
      <c r="AAU258" s="2"/>
      <c r="AAV258" s="2"/>
      <c r="AAW258" s="2"/>
      <c r="AAX258" s="2"/>
      <c r="AAY258" s="2"/>
      <c r="AAZ258" s="2"/>
      <c r="ABA258" s="2"/>
      <c r="ABB258" s="2"/>
      <c r="ABC258" s="2"/>
      <c r="ABD258" s="2"/>
      <c r="ABE258" s="2"/>
      <c r="ABF258" s="2"/>
      <c r="ABG258" s="2"/>
      <c r="ABH258" s="2"/>
      <c r="ABI258" s="2"/>
      <c r="ABJ258" s="2"/>
      <c r="ABK258" s="2"/>
      <c r="ABL258" s="2"/>
      <c r="ABM258" s="2"/>
      <c r="ABN258" s="2"/>
      <c r="ABO258" s="2"/>
      <c r="ABP258" s="2"/>
      <c r="ABQ258" s="2"/>
      <c r="ABR258" s="2"/>
      <c r="ABS258" s="2"/>
      <c r="ABT258" s="2"/>
      <c r="ABU258" s="2"/>
      <c r="ABV258" s="2"/>
      <c r="ABW258" s="2"/>
      <c r="ABX258" s="2"/>
      <c r="ABY258" s="2"/>
      <c r="ABZ258" s="2"/>
      <c r="ACA258" s="2"/>
      <c r="ACB258" s="2"/>
      <c r="ACC258" s="2"/>
      <c r="ACD258" s="2"/>
      <c r="ACE258" s="2"/>
      <c r="ACF258" s="2"/>
      <c r="ACG258" s="2"/>
      <c r="ACH258" s="2"/>
      <c r="ACI258" s="2"/>
      <c r="ACJ258" s="2"/>
      <c r="ACK258" s="2"/>
      <c r="ACL258" s="2"/>
      <c r="ACM258" s="2"/>
      <c r="ACN258" s="2"/>
      <c r="ACO258" s="2"/>
      <c r="ACP258" s="2"/>
      <c r="ACQ258" s="2"/>
      <c r="ACR258" s="2"/>
      <c r="ACS258" s="2"/>
      <c r="ACT258" s="2"/>
      <c r="ACU258" s="2"/>
      <c r="ACV258" s="2"/>
      <c r="ACW258" s="2"/>
      <c r="ACX258" s="2"/>
      <c r="ACY258" s="2"/>
      <c r="ACZ258" s="2"/>
      <c r="ADA258" s="2"/>
      <c r="ADB258" s="2"/>
      <c r="ADC258" s="2"/>
      <c r="ADD258" s="2"/>
      <c r="ADE258" s="2"/>
      <c r="ADF258" s="2"/>
      <c r="ADG258" s="2"/>
      <c r="ADH258" s="2"/>
      <c r="ADI258" s="2"/>
      <c r="ADJ258" s="2"/>
      <c r="ADK258" s="2"/>
      <c r="ADL258" s="2"/>
      <c r="ADM258" s="2"/>
      <c r="ADN258" s="2"/>
      <c r="ADO258" s="2"/>
      <c r="ADP258" s="2"/>
      <c r="ADQ258" s="2"/>
      <c r="ADR258" s="2"/>
      <c r="ADS258" s="2"/>
      <c r="ADT258" s="2"/>
      <c r="ADU258" s="2"/>
      <c r="ADV258" s="2"/>
      <c r="ADW258" s="2"/>
      <c r="ADX258" s="2"/>
      <c r="ADY258" s="2"/>
      <c r="ADZ258" s="2"/>
      <c r="AEA258" s="2"/>
      <c r="AEB258" s="2"/>
      <c r="AEC258" s="2"/>
      <c r="AED258" s="2"/>
      <c r="AEE258" s="2"/>
      <c r="AEF258" s="2"/>
      <c r="AEG258" s="2"/>
      <c r="AEH258" s="2"/>
      <c r="AEI258" s="2"/>
      <c r="AEJ258" s="2"/>
      <c r="AEK258" s="2"/>
      <c r="AEL258" s="2"/>
      <c r="AEM258" s="2"/>
      <c r="AEN258" s="2"/>
      <c r="AEO258" s="2"/>
      <c r="AEP258" s="2"/>
      <c r="AEQ258" s="2"/>
      <c r="AER258" s="2"/>
      <c r="AES258" s="2"/>
      <c r="AET258" s="2"/>
      <c r="AEU258" s="2"/>
      <c r="AEV258" s="2"/>
      <c r="AEW258" s="2"/>
      <c r="AEX258" s="2"/>
      <c r="AEY258" s="2"/>
      <c r="AEZ258" s="2"/>
      <c r="AFA258" s="2"/>
      <c r="AFB258" s="2"/>
      <c r="AFC258" s="2"/>
      <c r="AFD258" s="2"/>
      <c r="AFE258" s="2"/>
      <c r="AFF258" s="2"/>
      <c r="AFG258" s="2"/>
      <c r="AFH258" s="2"/>
      <c r="AFI258" s="2"/>
      <c r="AFJ258" s="2"/>
      <c r="AFK258" s="2"/>
      <c r="AFL258" s="2"/>
      <c r="AFM258" s="2"/>
      <c r="AFN258" s="2"/>
      <c r="AFO258" s="2"/>
      <c r="AFP258" s="2"/>
      <c r="AFQ258" s="2"/>
      <c r="AFR258" s="2"/>
      <c r="AFS258" s="2"/>
      <c r="AFT258" s="2"/>
      <c r="AFU258" s="2"/>
      <c r="AFV258" s="2"/>
      <c r="AFW258" s="2"/>
      <c r="AFX258" s="2"/>
      <c r="AFY258" s="2"/>
      <c r="AFZ258" s="2"/>
      <c r="AGA258" s="2"/>
      <c r="AGB258" s="2"/>
      <c r="AGC258" s="2"/>
      <c r="AGD258" s="2"/>
      <c r="AGE258" s="2"/>
      <c r="AGF258" s="2"/>
      <c r="AGG258" s="2"/>
      <c r="AGH258" s="2"/>
      <c r="AGI258" s="2"/>
      <c r="AGJ258" s="2"/>
      <c r="AGK258" s="2"/>
      <c r="AGL258" s="2"/>
      <c r="AGM258" s="2"/>
      <c r="AGN258" s="2"/>
      <c r="AGO258" s="2"/>
      <c r="AGP258" s="2"/>
      <c r="AGQ258" s="2"/>
      <c r="AGR258" s="2"/>
      <c r="AGS258" s="2"/>
      <c r="AGT258" s="2"/>
      <c r="AGU258" s="2"/>
      <c r="AGV258" s="2"/>
      <c r="AGW258" s="2"/>
      <c r="AGX258" s="2"/>
      <c r="AGY258" s="2"/>
      <c r="AGZ258" s="2"/>
      <c r="AHA258" s="2"/>
      <c r="AHB258" s="2"/>
      <c r="AHC258" s="2"/>
      <c r="AHD258" s="2"/>
      <c r="AHE258" s="2"/>
      <c r="AHF258" s="2"/>
      <c r="AHG258" s="2"/>
      <c r="AHH258" s="2"/>
      <c r="AHI258" s="2"/>
      <c r="AHJ258" s="2"/>
      <c r="AHK258" s="2"/>
      <c r="AHL258" s="2"/>
      <c r="AHM258" s="2"/>
      <c r="AHN258" s="2"/>
      <c r="AHO258" s="2"/>
      <c r="AHP258" s="2"/>
      <c r="AHQ258" s="2"/>
      <c r="AHR258" s="2"/>
      <c r="AHS258" s="2"/>
      <c r="AHT258" s="2"/>
      <c r="AHU258" s="2"/>
      <c r="AHV258" s="2"/>
      <c r="AHW258" s="2"/>
      <c r="AHX258" s="2"/>
      <c r="AHY258" s="2"/>
      <c r="AHZ258" s="2"/>
      <c r="AIA258" s="2"/>
      <c r="AIB258" s="2"/>
      <c r="AIC258" s="2"/>
      <c r="AID258" s="2"/>
      <c r="AIE258" s="2"/>
      <c r="AIF258" s="2"/>
      <c r="AIG258" s="2"/>
      <c r="AIH258" s="2"/>
      <c r="AII258" s="2"/>
      <c r="AIJ258" s="2"/>
      <c r="AIK258" s="2"/>
      <c r="AIL258" s="2"/>
      <c r="AIM258" s="2"/>
      <c r="AIN258" s="2"/>
      <c r="AIO258" s="2"/>
      <c r="AIP258" s="2"/>
      <c r="AIQ258" s="2"/>
      <c r="AIR258" s="2"/>
      <c r="AIS258" s="2"/>
      <c r="AIT258" s="2"/>
      <c r="AIU258" s="2"/>
      <c r="AIV258" s="2"/>
      <c r="AIW258" s="2"/>
      <c r="AIX258" s="2"/>
      <c r="AIY258" s="2"/>
      <c r="AIZ258" s="2"/>
      <c r="AJA258" s="2"/>
      <c r="AJB258" s="2"/>
      <c r="AJC258" s="2"/>
      <c r="AJD258" s="2"/>
      <c r="AJE258" s="2"/>
      <c r="AJF258" s="2"/>
      <c r="AJG258" s="2"/>
      <c r="AJH258" s="2"/>
      <c r="AJI258" s="2"/>
      <c r="AJJ258" s="2"/>
      <c r="AJK258" s="2"/>
      <c r="AJL258" s="2"/>
      <c r="AJM258" s="2"/>
      <c r="AJN258" s="2"/>
      <c r="AJO258" s="2"/>
      <c r="AJP258" s="2"/>
      <c r="AJQ258" s="2"/>
    </row>
    <row r="259" spans="1:953" s="1" customFormat="1">
      <c r="A259" s="2"/>
      <c r="B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/>
      <c r="FO259" s="2"/>
      <c r="FP259" s="2"/>
      <c r="FQ259" s="2"/>
      <c r="FR259" s="2"/>
      <c r="FS259" s="2"/>
      <c r="FT259" s="2"/>
      <c r="FU259" s="2"/>
      <c r="FV259" s="2"/>
      <c r="FW259" s="2"/>
      <c r="FX259" s="2"/>
      <c r="FY259" s="2"/>
      <c r="FZ259" s="2"/>
      <c r="GA259" s="2"/>
      <c r="GB259" s="2"/>
      <c r="GC259" s="2"/>
      <c r="GD259" s="2"/>
      <c r="GE259" s="2"/>
      <c r="GF259" s="2"/>
      <c r="GG259" s="2"/>
      <c r="GH259" s="2"/>
      <c r="GI259" s="2"/>
      <c r="GJ259" s="2"/>
      <c r="GK259" s="2"/>
      <c r="GL259" s="2"/>
      <c r="GM259" s="2"/>
      <c r="GN259" s="2"/>
      <c r="GO259" s="2"/>
      <c r="GP259" s="2"/>
      <c r="GQ259" s="2"/>
      <c r="GR259" s="2"/>
      <c r="GS259" s="2"/>
      <c r="GT259" s="2"/>
      <c r="GU259" s="2"/>
      <c r="GV259" s="2"/>
      <c r="GW259" s="2"/>
      <c r="GX259" s="2"/>
      <c r="GY259" s="2"/>
      <c r="GZ259" s="2"/>
      <c r="HA259" s="2"/>
      <c r="HB259" s="2"/>
      <c r="HC259" s="2"/>
      <c r="HD259" s="2"/>
      <c r="HE259" s="2"/>
      <c r="HF259" s="2"/>
      <c r="HG259" s="2"/>
      <c r="HH259" s="2"/>
      <c r="HI259" s="2"/>
      <c r="HJ259" s="2"/>
      <c r="HK259" s="2"/>
      <c r="HL259" s="2"/>
      <c r="HM259" s="2"/>
      <c r="HN259" s="2"/>
      <c r="HO259" s="2"/>
      <c r="HP259" s="2"/>
      <c r="HQ259" s="2"/>
      <c r="HR259" s="2"/>
      <c r="HS259" s="2"/>
      <c r="HT259" s="2"/>
      <c r="HU259" s="2"/>
      <c r="HV259" s="2"/>
      <c r="HW259" s="2"/>
      <c r="HX259" s="2"/>
      <c r="HY259" s="2"/>
      <c r="HZ259" s="2"/>
      <c r="IA259" s="2"/>
      <c r="IB259" s="2"/>
      <c r="IC259" s="2"/>
      <c r="ID259" s="2"/>
      <c r="IE259" s="2"/>
      <c r="IF259" s="2"/>
      <c r="IG259" s="2"/>
      <c r="IH259" s="2"/>
      <c r="II259" s="2"/>
      <c r="IJ259" s="2"/>
      <c r="IK259" s="2"/>
      <c r="IL259" s="2"/>
      <c r="IM259" s="2"/>
      <c r="IN259" s="2"/>
      <c r="IO259" s="2"/>
      <c r="IP259" s="2"/>
      <c r="IQ259" s="2"/>
      <c r="IR259" s="2"/>
      <c r="IS259" s="2"/>
      <c r="IT259" s="2"/>
      <c r="IU259" s="2"/>
      <c r="IV259" s="2"/>
      <c r="IW259" s="2"/>
      <c r="IX259" s="2"/>
      <c r="IY259" s="2"/>
      <c r="IZ259" s="2"/>
      <c r="JA259" s="2"/>
      <c r="JB259" s="2"/>
      <c r="JC259" s="2"/>
      <c r="JD259" s="2"/>
      <c r="JE259" s="2"/>
      <c r="JF259" s="2"/>
      <c r="JG259" s="2"/>
      <c r="JH259" s="2"/>
      <c r="JI259" s="2"/>
      <c r="JJ259" s="2"/>
      <c r="JK259" s="2"/>
      <c r="JL259" s="2"/>
      <c r="JM259" s="2"/>
      <c r="JN259" s="2"/>
      <c r="JO259" s="2"/>
      <c r="JP259" s="2"/>
      <c r="JQ259" s="2"/>
      <c r="JR259" s="2"/>
      <c r="JS259" s="2"/>
      <c r="JT259" s="2"/>
      <c r="JU259" s="2"/>
      <c r="JV259" s="2"/>
      <c r="JW259" s="2"/>
      <c r="JX259" s="2"/>
      <c r="JY259" s="2"/>
      <c r="JZ259" s="2"/>
      <c r="KA259" s="2"/>
      <c r="KB259" s="2"/>
      <c r="KC259" s="2"/>
      <c r="KD259" s="2"/>
      <c r="KE259" s="2"/>
      <c r="KF259" s="2"/>
      <c r="KG259" s="2"/>
      <c r="KH259" s="2"/>
      <c r="KI259" s="2"/>
      <c r="KJ259" s="2"/>
      <c r="KK259" s="2"/>
      <c r="KL259" s="2"/>
      <c r="KM259" s="2"/>
      <c r="KN259" s="2"/>
      <c r="KO259" s="2"/>
      <c r="KP259" s="2"/>
      <c r="KQ259" s="2"/>
      <c r="KR259" s="2"/>
      <c r="KS259" s="2"/>
      <c r="KT259" s="2"/>
      <c r="KU259" s="2"/>
      <c r="KV259" s="2"/>
      <c r="KW259" s="2"/>
      <c r="KX259" s="2"/>
      <c r="KY259" s="2"/>
      <c r="KZ259" s="2"/>
      <c r="LA259" s="2"/>
      <c r="LB259" s="2"/>
      <c r="LC259" s="2"/>
      <c r="LD259" s="2"/>
      <c r="LE259" s="2"/>
      <c r="LF259" s="2"/>
      <c r="LG259" s="2"/>
      <c r="LH259" s="2"/>
      <c r="LI259" s="2"/>
      <c r="LJ259" s="2"/>
      <c r="LK259" s="2"/>
      <c r="LL259" s="2"/>
      <c r="LM259" s="2"/>
      <c r="LN259" s="2"/>
      <c r="LO259" s="2"/>
      <c r="LP259" s="2"/>
      <c r="LQ259" s="2"/>
      <c r="LR259" s="2"/>
      <c r="LS259" s="2"/>
      <c r="LT259" s="2"/>
      <c r="LU259" s="2"/>
      <c r="LV259" s="2"/>
      <c r="LW259" s="2"/>
      <c r="LX259" s="2"/>
      <c r="LY259" s="2"/>
      <c r="LZ259" s="2"/>
      <c r="MA259" s="2"/>
      <c r="MB259" s="2"/>
      <c r="MC259" s="2"/>
      <c r="MD259" s="2"/>
      <c r="ME259" s="2"/>
      <c r="MF259" s="2"/>
      <c r="MG259" s="2"/>
      <c r="MH259" s="2"/>
      <c r="MI259" s="2"/>
      <c r="MJ259" s="2"/>
      <c r="MK259" s="2"/>
      <c r="ML259" s="2"/>
      <c r="MM259" s="2"/>
      <c r="MN259" s="2"/>
      <c r="MO259" s="2"/>
      <c r="MP259" s="2"/>
      <c r="MQ259" s="2"/>
      <c r="MR259" s="2"/>
      <c r="MS259" s="2"/>
      <c r="MT259" s="2"/>
      <c r="MU259" s="2"/>
      <c r="MV259" s="2"/>
      <c r="MW259" s="2"/>
      <c r="MX259" s="2"/>
      <c r="MY259" s="2"/>
      <c r="MZ259" s="2"/>
      <c r="NA259" s="2"/>
      <c r="NB259" s="2"/>
      <c r="NC259" s="2"/>
      <c r="ND259" s="2"/>
      <c r="NE259" s="2"/>
      <c r="NF259" s="2"/>
      <c r="NG259" s="2"/>
      <c r="NH259" s="2"/>
      <c r="NI259" s="2"/>
      <c r="NJ259" s="2"/>
      <c r="NK259" s="2"/>
      <c r="NL259" s="2"/>
      <c r="NM259" s="2"/>
      <c r="NN259" s="2"/>
      <c r="NO259" s="2"/>
      <c r="NP259" s="2"/>
      <c r="NQ259" s="2"/>
      <c r="NR259" s="2"/>
      <c r="NS259" s="2"/>
      <c r="NT259" s="2"/>
      <c r="NU259" s="2"/>
      <c r="NV259" s="2"/>
      <c r="NW259" s="2"/>
      <c r="NX259" s="2"/>
      <c r="NY259" s="2"/>
      <c r="NZ259" s="2"/>
      <c r="OA259" s="2"/>
      <c r="OB259" s="2"/>
      <c r="OC259" s="2"/>
      <c r="OD259" s="2"/>
      <c r="OE259" s="2"/>
      <c r="OF259" s="2"/>
      <c r="OG259" s="2"/>
      <c r="OH259" s="2"/>
      <c r="OI259" s="2"/>
      <c r="OJ259" s="2"/>
      <c r="OK259" s="2"/>
      <c r="OL259" s="2"/>
      <c r="OM259" s="2"/>
      <c r="ON259" s="2"/>
      <c r="OO259" s="2"/>
      <c r="OP259" s="2"/>
      <c r="OQ259" s="2"/>
      <c r="OR259" s="2"/>
      <c r="OS259" s="2"/>
      <c r="OT259" s="2"/>
      <c r="OU259" s="2"/>
      <c r="OV259" s="2"/>
      <c r="OW259" s="2"/>
      <c r="OX259" s="2"/>
      <c r="OY259" s="2"/>
      <c r="OZ259" s="2"/>
      <c r="PA259" s="2"/>
      <c r="PB259" s="2"/>
      <c r="PC259" s="2"/>
      <c r="PD259" s="2"/>
      <c r="PE259" s="2"/>
      <c r="PF259" s="2"/>
      <c r="PG259" s="2"/>
      <c r="PH259" s="2"/>
      <c r="PI259" s="2"/>
      <c r="PJ259" s="2"/>
      <c r="PK259" s="2"/>
      <c r="PL259" s="2"/>
      <c r="PM259" s="2"/>
      <c r="PN259" s="2"/>
      <c r="PO259" s="2"/>
      <c r="PP259" s="2"/>
      <c r="PQ259" s="2"/>
      <c r="PR259" s="2"/>
      <c r="PS259" s="2"/>
      <c r="PT259" s="2"/>
      <c r="PU259" s="2"/>
      <c r="PV259" s="2"/>
      <c r="PW259" s="2"/>
      <c r="PX259" s="2"/>
      <c r="PY259" s="2"/>
      <c r="PZ259" s="2"/>
      <c r="QA259" s="2"/>
      <c r="QB259" s="2"/>
      <c r="QC259" s="2"/>
      <c r="QD259" s="2"/>
      <c r="QE259" s="2"/>
      <c r="QF259" s="2"/>
      <c r="QG259" s="2"/>
      <c r="QH259" s="2"/>
      <c r="QI259" s="2"/>
      <c r="QJ259" s="2"/>
      <c r="QK259" s="2"/>
      <c r="QL259" s="2"/>
      <c r="QM259" s="2"/>
      <c r="QN259" s="2"/>
      <c r="QO259" s="2"/>
      <c r="QP259" s="2"/>
      <c r="QQ259" s="2"/>
      <c r="QR259" s="2"/>
      <c r="QS259" s="2"/>
      <c r="QT259" s="2"/>
      <c r="QU259" s="2"/>
      <c r="QV259" s="2"/>
      <c r="QW259" s="2"/>
      <c r="QX259" s="2"/>
      <c r="QY259" s="2"/>
      <c r="QZ259" s="2"/>
      <c r="RA259" s="2"/>
      <c r="RB259" s="2"/>
      <c r="RC259" s="2"/>
      <c r="RD259" s="2"/>
      <c r="RE259" s="2"/>
      <c r="RF259" s="2"/>
      <c r="RG259" s="2"/>
      <c r="RH259" s="2"/>
      <c r="RI259" s="2"/>
      <c r="RJ259" s="2"/>
      <c r="RK259" s="2"/>
      <c r="RL259" s="2"/>
      <c r="RM259" s="2"/>
      <c r="RN259" s="2"/>
      <c r="RO259" s="2"/>
      <c r="RP259" s="2"/>
      <c r="RQ259" s="2"/>
      <c r="RR259" s="2"/>
      <c r="RS259" s="2"/>
      <c r="RT259" s="2"/>
      <c r="RU259" s="2"/>
      <c r="RV259" s="2"/>
      <c r="RW259" s="2"/>
      <c r="RX259" s="2"/>
      <c r="RY259" s="2"/>
      <c r="RZ259" s="2"/>
      <c r="SA259" s="2"/>
      <c r="SB259" s="2"/>
      <c r="SC259" s="2"/>
      <c r="SD259" s="2"/>
      <c r="SE259" s="2"/>
      <c r="SF259" s="2"/>
      <c r="SG259" s="2"/>
      <c r="SH259" s="2"/>
      <c r="SI259" s="2"/>
      <c r="SJ259" s="2"/>
      <c r="SK259" s="2"/>
      <c r="SL259" s="2"/>
      <c r="SM259" s="2"/>
      <c r="SN259" s="2"/>
      <c r="SO259" s="2"/>
      <c r="SP259" s="2"/>
      <c r="SQ259" s="2"/>
      <c r="SR259" s="2"/>
      <c r="SS259" s="2"/>
      <c r="ST259" s="2"/>
      <c r="SU259" s="2"/>
      <c r="SV259" s="2"/>
      <c r="SW259" s="2"/>
      <c r="SX259" s="2"/>
      <c r="SY259" s="2"/>
      <c r="SZ259" s="2"/>
      <c r="TA259" s="2"/>
      <c r="TB259" s="2"/>
      <c r="TC259" s="2"/>
      <c r="TD259" s="2"/>
      <c r="TE259" s="2"/>
      <c r="TF259" s="2"/>
      <c r="TG259" s="2"/>
      <c r="TH259" s="2"/>
      <c r="TI259" s="2"/>
      <c r="TJ259" s="2"/>
      <c r="TK259" s="2"/>
      <c r="TL259" s="2"/>
      <c r="TM259" s="2"/>
      <c r="TN259" s="2"/>
      <c r="TO259" s="2"/>
      <c r="TP259" s="2"/>
      <c r="TQ259" s="2"/>
      <c r="TR259" s="2"/>
      <c r="TS259" s="2"/>
      <c r="TT259" s="2"/>
      <c r="TU259" s="2"/>
      <c r="TV259" s="2"/>
      <c r="TW259" s="2"/>
      <c r="TX259" s="2"/>
      <c r="TY259" s="2"/>
      <c r="TZ259" s="2"/>
      <c r="UA259" s="2"/>
      <c r="UB259" s="2"/>
      <c r="UC259" s="2"/>
      <c r="UD259" s="2"/>
      <c r="UE259" s="2"/>
      <c r="UF259" s="2"/>
      <c r="UG259" s="2"/>
      <c r="UH259" s="2"/>
      <c r="UI259" s="2"/>
      <c r="UJ259" s="2"/>
      <c r="UK259" s="2"/>
      <c r="UL259" s="2"/>
      <c r="UM259" s="2"/>
      <c r="UN259" s="2"/>
      <c r="UO259" s="2"/>
      <c r="UP259" s="2"/>
      <c r="UQ259" s="2"/>
      <c r="UR259" s="2"/>
      <c r="US259" s="2"/>
      <c r="UT259" s="2"/>
      <c r="UU259" s="2"/>
      <c r="UV259" s="2"/>
      <c r="UW259" s="2"/>
      <c r="UX259" s="2"/>
      <c r="UY259" s="2"/>
      <c r="UZ259" s="2"/>
      <c r="VA259" s="2"/>
      <c r="VB259" s="2"/>
      <c r="VC259" s="2"/>
      <c r="VD259" s="2"/>
      <c r="VE259" s="2"/>
      <c r="VF259" s="2"/>
      <c r="VG259" s="2"/>
      <c r="VH259" s="2"/>
      <c r="VI259" s="2"/>
      <c r="VJ259" s="2"/>
      <c r="VK259" s="2"/>
      <c r="VL259" s="2"/>
      <c r="VM259" s="2"/>
      <c r="VN259" s="2"/>
      <c r="VO259" s="2"/>
      <c r="VP259" s="2"/>
      <c r="VQ259" s="2"/>
      <c r="VR259" s="2"/>
      <c r="VS259" s="2"/>
      <c r="VT259" s="2"/>
      <c r="VU259" s="2"/>
      <c r="VV259" s="2"/>
      <c r="VW259" s="2"/>
      <c r="VX259" s="2"/>
      <c r="VY259" s="2"/>
      <c r="VZ259" s="2"/>
      <c r="WA259" s="2"/>
      <c r="WB259" s="2"/>
      <c r="WC259" s="2"/>
      <c r="WD259" s="2"/>
      <c r="WE259" s="2"/>
      <c r="WF259" s="2"/>
      <c r="WG259" s="2"/>
      <c r="WH259" s="2"/>
      <c r="WI259" s="2"/>
      <c r="WJ259" s="2"/>
      <c r="WK259" s="2"/>
      <c r="WL259" s="2"/>
      <c r="WM259" s="2"/>
      <c r="WN259" s="2"/>
      <c r="WO259" s="2"/>
      <c r="WP259" s="2"/>
      <c r="WQ259" s="2"/>
      <c r="WR259" s="2"/>
      <c r="WS259" s="2"/>
      <c r="WT259" s="2"/>
      <c r="WU259" s="2"/>
      <c r="WV259" s="2"/>
      <c r="WW259" s="2"/>
      <c r="WX259" s="2"/>
      <c r="WY259" s="2"/>
      <c r="WZ259" s="2"/>
      <c r="XA259" s="2"/>
      <c r="XB259" s="2"/>
      <c r="XC259" s="2"/>
      <c r="XD259" s="2"/>
      <c r="XE259" s="2"/>
      <c r="XF259" s="2"/>
      <c r="XG259" s="2"/>
      <c r="XH259" s="2"/>
      <c r="XI259" s="2"/>
      <c r="XJ259" s="2"/>
      <c r="XK259" s="2"/>
      <c r="XL259" s="2"/>
      <c r="XM259" s="2"/>
      <c r="XN259" s="2"/>
      <c r="XO259" s="2"/>
      <c r="XP259" s="2"/>
      <c r="XQ259" s="2"/>
      <c r="XR259" s="2"/>
      <c r="XS259" s="2"/>
      <c r="XT259" s="2"/>
      <c r="XU259" s="2"/>
      <c r="XV259" s="2"/>
      <c r="XW259" s="2"/>
      <c r="XX259" s="2"/>
      <c r="XY259" s="2"/>
      <c r="XZ259" s="2"/>
      <c r="YA259" s="2"/>
      <c r="YB259" s="2"/>
      <c r="YC259" s="2"/>
      <c r="YD259" s="2"/>
      <c r="YE259" s="2"/>
      <c r="YF259" s="2"/>
      <c r="YG259" s="2"/>
      <c r="YH259" s="2"/>
      <c r="YI259" s="2"/>
      <c r="YJ259" s="2"/>
      <c r="YK259" s="2"/>
      <c r="YL259" s="2"/>
      <c r="YM259" s="2"/>
      <c r="YN259" s="2"/>
      <c r="YO259" s="2"/>
      <c r="YP259" s="2"/>
      <c r="YQ259" s="2"/>
      <c r="YR259" s="2"/>
      <c r="YS259" s="2"/>
      <c r="YT259" s="2"/>
      <c r="YU259" s="2"/>
      <c r="YV259" s="2"/>
      <c r="YW259" s="2"/>
      <c r="YX259" s="2"/>
      <c r="YY259" s="2"/>
      <c r="YZ259" s="2"/>
      <c r="ZA259" s="2"/>
      <c r="ZB259" s="2"/>
      <c r="ZC259" s="2"/>
      <c r="ZD259" s="2"/>
      <c r="ZE259" s="2"/>
      <c r="ZF259" s="2"/>
      <c r="ZG259" s="2"/>
      <c r="ZH259" s="2"/>
      <c r="ZI259" s="2"/>
      <c r="ZJ259" s="2"/>
      <c r="ZK259" s="2"/>
      <c r="ZL259" s="2"/>
      <c r="ZM259" s="2"/>
      <c r="ZN259" s="2"/>
      <c r="ZO259" s="2"/>
      <c r="ZP259" s="2"/>
      <c r="ZQ259" s="2"/>
      <c r="ZR259" s="2"/>
      <c r="ZS259" s="2"/>
      <c r="ZT259" s="2"/>
      <c r="ZU259" s="2"/>
      <c r="ZV259" s="2"/>
      <c r="ZW259" s="2"/>
      <c r="ZX259" s="2"/>
      <c r="ZY259" s="2"/>
      <c r="ZZ259" s="2"/>
      <c r="AAA259" s="2"/>
      <c r="AAB259" s="2"/>
      <c r="AAC259" s="2"/>
      <c r="AAD259" s="2"/>
      <c r="AAE259" s="2"/>
      <c r="AAF259" s="2"/>
      <c r="AAG259" s="2"/>
      <c r="AAH259" s="2"/>
      <c r="AAI259" s="2"/>
      <c r="AAJ259" s="2"/>
      <c r="AAK259" s="2"/>
      <c r="AAL259" s="2"/>
      <c r="AAM259" s="2"/>
      <c r="AAN259" s="2"/>
      <c r="AAO259" s="2"/>
      <c r="AAP259" s="2"/>
      <c r="AAQ259" s="2"/>
      <c r="AAR259" s="2"/>
      <c r="AAS259" s="2"/>
      <c r="AAT259" s="2"/>
      <c r="AAU259" s="2"/>
      <c r="AAV259" s="2"/>
      <c r="AAW259" s="2"/>
      <c r="AAX259" s="2"/>
      <c r="AAY259" s="2"/>
      <c r="AAZ259" s="2"/>
      <c r="ABA259" s="2"/>
      <c r="ABB259" s="2"/>
      <c r="ABC259" s="2"/>
      <c r="ABD259" s="2"/>
      <c r="ABE259" s="2"/>
      <c r="ABF259" s="2"/>
      <c r="ABG259" s="2"/>
      <c r="ABH259" s="2"/>
      <c r="ABI259" s="2"/>
      <c r="ABJ259" s="2"/>
      <c r="ABK259" s="2"/>
      <c r="ABL259" s="2"/>
      <c r="ABM259" s="2"/>
      <c r="ABN259" s="2"/>
      <c r="ABO259" s="2"/>
      <c r="ABP259" s="2"/>
      <c r="ABQ259" s="2"/>
      <c r="ABR259" s="2"/>
      <c r="ABS259" s="2"/>
      <c r="ABT259" s="2"/>
      <c r="ABU259" s="2"/>
      <c r="ABV259" s="2"/>
      <c r="ABW259" s="2"/>
      <c r="ABX259" s="2"/>
      <c r="ABY259" s="2"/>
      <c r="ABZ259" s="2"/>
      <c r="ACA259" s="2"/>
      <c r="ACB259" s="2"/>
      <c r="ACC259" s="2"/>
      <c r="ACD259" s="2"/>
      <c r="ACE259" s="2"/>
      <c r="ACF259" s="2"/>
      <c r="ACG259" s="2"/>
      <c r="ACH259" s="2"/>
      <c r="ACI259" s="2"/>
      <c r="ACJ259" s="2"/>
      <c r="ACK259" s="2"/>
      <c r="ACL259" s="2"/>
      <c r="ACM259" s="2"/>
      <c r="ACN259" s="2"/>
      <c r="ACO259" s="2"/>
      <c r="ACP259" s="2"/>
      <c r="ACQ259" s="2"/>
      <c r="ACR259" s="2"/>
      <c r="ACS259" s="2"/>
      <c r="ACT259" s="2"/>
      <c r="ACU259" s="2"/>
      <c r="ACV259" s="2"/>
      <c r="ACW259" s="2"/>
      <c r="ACX259" s="2"/>
      <c r="ACY259" s="2"/>
      <c r="ACZ259" s="2"/>
      <c r="ADA259" s="2"/>
      <c r="ADB259" s="2"/>
      <c r="ADC259" s="2"/>
      <c r="ADD259" s="2"/>
      <c r="ADE259" s="2"/>
      <c r="ADF259" s="2"/>
      <c r="ADG259" s="2"/>
      <c r="ADH259" s="2"/>
      <c r="ADI259" s="2"/>
      <c r="ADJ259" s="2"/>
      <c r="ADK259" s="2"/>
      <c r="ADL259" s="2"/>
      <c r="ADM259" s="2"/>
      <c r="ADN259" s="2"/>
      <c r="ADO259" s="2"/>
      <c r="ADP259" s="2"/>
      <c r="ADQ259" s="2"/>
      <c r="ADR259" s="2"/>
      <c r="ADS259" s="2"/>
      <c r="ADT259" s="2"/>
      <c r="ADU259" s="2"/>
      <c r="ADV259" s="2"/>
      <c r="ADW259" s="2"/>
      <c r="ADX259" s="2"/>
      <c r="ADY259" s="2"/>
      <c r="ADZ259" s="2"/>
      <c r="AEA259" s="2"/>
      <c r="AEB259" s="2"/>
      <c r="AEC259" s="2"/>
      <c r="AED259" s="2"/>
      <c r="AEE259" s="2"/>
      <c r="AEF259" s="2"/>
      <c r="AEG259" s="2"/>
      <c r="AEH259" s="2"/>
      <c r="AEI259" s="2"/>
      <c r="AEJ259" s="2"/>
      <c r="AEK259" s="2"/>
      <c r="AEL259" s="2"/>
      <c r="AEM259" s="2"/>
      <c r="AEN259" s="2"/>
      <c r="AEO259" s="2"/>
      <c r="AEP259" s="2"/>
      <c r="AEQ259" s="2"/>
      <c r="AER259" s="2"/>
      <c r="AES259" s="2"/>
      <c r="AET259" s="2"/>
      <c r="AEU259" s="2"/>
      <c r="AEV259" s="2"/>
      <c r="AEW259" s="2"/>
      <c r="AEX259" s="2"/>
      <c r="AEY259" s="2"/>
      <c r="AEZ259" s="2"/>
      <c r="AFA259" s="2"/>
      <c r="AFB259" s="2"/>
      <c r="AFC259" s="2"/>
      <c r="AFD259" s="2"/>
      <c r="AFE259" s="2"/>
      <c r="AFF259" s="2"/>
      <c r="AFG259" s="2"/>
      <c r="AFH259" s="2"/>
      <c r="AFI259" s="2"/>
      <c r="AFJ259" s="2"/>
      <c r="AFK259" s="2"/>
      <c r="AFL259" s="2"/>
      <c r="AFM259" s="2"/>
      <c r="AFN259" s="2"/>
      <c r="AFO259" s="2"/>
      <c r="AFP259" s="2"/>
      <c r="AFQ259" s="2"/>
      <c r="AFR259" s="2"/>
      <c r="AFS259" s="2"/>
      <c r="AFT259" s="2"/>
      <c r="AFU259" s="2"/>
      <c r="AFV259" s="2"/>
      <c r="AFW259" s="2"/>
      <c r="AFX259" s="2"/>
      <c r="AFY259" s="2"/>
      <c r="AFZ259" s="2"/>
      <c r="AGA259" s="2"/>
      <c r="AGB259" s="2"/>
      <c r="AGC259" s="2"/>
      <c r="AGD259" s="2"/>
      <c r="AGE259" s="2"/>
      <c r="AGF259" s="2"/>
      <c r="AGG259" s="2"/>
      <c r="AGH259" s="2"/>
      <c r="AGI259" s="2"/>
      <c r="AGJ259" s="2"/>
      <c r="AGK259" s="2"/>
      <c r="AGL259" s="2"/>
      <c r="AGM259" s="2"/>
      <c r="AGN259" s="2"/>
      <c r="AGO259" s="2"/>
      <c r="AGP259" s="2"/>
      <c r="AGQ259" s="2"/>
      <c r="AGR259" s="2"/>
      <c r="AGS259" s="2"/>
      <c r="AGT259" s="2"/>
      <c r="AGU259" s="2"/>
      <c r="AGV259" s="2"/>
      <c r="AGW259" s="2"/>
      <c r="AGX259" s="2"/>
      <c r="AGY259" s="2"/>
      <c r="AGZ259" s="2"/>
      <c r="AHA259" s="2"/>
      <c r="AHB259" s="2"/>
      <c r="AHC259" s="2"/>
      <c r="AHD259" s="2"/>
      <c r="AHE259" s="2"/>
      <c r="AHF259" s="2"/>
      <c r="AHG259" s="2"/>
      <c r="AHH259" s="2"/>
      <c r="AHI259" s="2"/>
      <c r="AHJ259" s="2"/>
      <c r="AHK259" s="2"/>
      <c r="AHL259" s="2"/>
      <c r="AHM259" s="2"/>
      <c r="AHN259" s="2"/>
      <c r="AHO259" s="2"/>
      <c r="AHP259" s="2"/>
      <c r="AHQ259" s="2"/>
      <c r="AHR259" s="2"/>
      <c r="AHS259" s="2"/>
      <c r="AHT259" s="2"/>
      <c r="AHU259" s="2"/>
      <c r="AHV259" s="2"/>
      <c r="AHW259" s="2"/>
      <c r="AHX259" s="2"/>
      <c r="AHY259" s="2"/>
      <c r="AHZ259" s="2"/>
      <c r="AIA259" s="2"/>
      <c r="AIB259" s="2"/>
      <c r="AIC259" s="2"/>
      <c r="AID259" s="2"/>
      <c r="AIE259" s="2"/>
      <c r="AIF259" s="2"/>
      <c r="AIG259" s="2"/>
      <c r="AIH259" s="2"/>
      <c r="AII259" s="2"/>
      <c r="AIJ259" s="2"/>
      <c r="AIK259" s="2"/>
      <c r="AIL259" s="2"/>
      <c r="AIM259" s="2"/>
      <c r="AIN259" s="2"/>
      <c r="AIO259" s="2"/>
      <c r="AIP259" s="2"/>
      <c r="AIQ259" s="2"/>
      <c r="AIR259" s="2"/>
      <c r="AIS259" s="2"/>
      <c r="AIT259" s="2"/>
      <c r="AIU259" s="2"/>
      <c r="AIV259" s="2"/>
      <c r="AIW259" s="2"/>
      <c r="AIX259" s="2"/>
      <c r="AIY259" s="2"/>
      <c r="AIZ259" s="2"/>
      <c r="AJA259" s="2"/>
      <c r="AJB259" s="2"/>
      <c r="AJC259" s="2"/>
      <c r="AJD259" s="2"/>
      <c r="AJE259" s="2"/>
      <c r="AJF259" s="2"/>
      <c r="AJG259" s="2"/>
      <c r="AJH259" s="2"/>
      <c r="AJI259" s="2"/>
      <c r="AJJ259" s="2"/>
      <c r="AJK259" s="2"/>
      <c r="AJL259" s="2"/>
      <c r="AJM259" s="2"/>
      <c r="AJN259" s="2"/>
      <c r="AJO259" s="2"/>
      <c r="AJP259" s="2"/>
      <c r="AJQ259" s="2"/>
    </row>
    <row r="260" spans="1:953" s="1" customFormat="1">
      <c r="A260" s="2"/>
      <c r="B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  <c r="FV260" s="2"/>
      <c r="FW260" s="2"/>
      <c r="FX260" s="2"/>
      <c r="FY260" s="2"/>
      <c r="FZ260" s="2"/>
      <c r="GA260" s="2"/>
      <c r="GB260" s="2"/>
      <c r="GC260" s="2"/>
      <c r="GD260" s="2"/>
      <c r="GE260" s="2"/>
      <c r="GF260" s="2"/>
      <c r="GG260" s="2"/>
      <c r="GH260" s="2"/>
      <c r="GI260" s="2"/>
      <c r="GJ260" s="2"/>
      <c r="GK260" s="2"/>
      <c r="GL260" s="2"/>
      <c r="GM260" s="2"/>
      <c r="GN260" s="2"/>
      <c r="GO260" s="2"/>
      <c r="GP260" s="2"/>
      <c r="GQ260" s="2"/>
      <c r="GR260" s="2"/>
      <c r="GS260" s="2"/>
      <c r="GT260" s="2"/>
      <c r="GU260" s="2"/>
      <c r="GV260" s="2"/>
      <c r="GW260" s="2"/>
      <c r="GX260" s="2"/>
      <c r="GY260" s="2"/>
      <c r="GZ260" s="2"/>
      <c r="HA260" s="2"/>
      <c r="HB260" s="2"/>
      <c r="HC260" s="2"/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/>
      <c r="HP260" s="2"/>
      <c r="HQ260" s="2"/>
      <c r="HR260" s="2"/>
      <c r="HS260" s="2"/>
      <c r="HT260" s="2"/>
      <c r="HU260" s="2"/>
      <c r="HV260" s="2"/>
      <c r="HW260" s="2"/>
      <c r="HX260" s="2"/>
      <c r="HY260" s="2"/>
      <c r="HZ260" s="2"/>
      <c r="IA260" s="2"/>
      <c r="IB260" s="2"/>
      <c r="IC260" s="2"/>
      <c r="ID260" s="2"/>
      <c r="IE260" s="2"/>
      <c r="IF260" s="2"/>
      <c r="IG260" s="2"/>
      <c r="IH260" s="2"/>
      <c r="II260" s="2"/>
      <c r="IJ260" s="2"/>
      <c r="IK260" s="2"/>
      <c r="IL260" s="2"/>
      <c r="IM260" s="2"/>
      <c r="IN260" s="2"/>
      <c r="IO260" s="2"/>
      <c r="IP260" s="2"/>
      <c r="IQ260" s="2"/>
      <c r="IR260" s="2"/>
      <c r="IS260" s="2"/>
      <c r="IT260" s="2"/>
      <c r="IU260" s="2"/>
      <c r="IV260" s="2"/>
      <c r="IW260" s="2"/>
      <c r="IX260" s="2"/>
      <c r="IY260" s="2"/>
      <c r="IZ260" s="2"/>
      <c r="JA260" s="2"/>
      <c r="JB260" s="2"/>
      <c r="JC260" s="2"/>
      <c r="JD260" s="2"/>
      <c r="JE260" s="2"/>
      <c r="JF260" s="2"/>
      <c r="JG260" s="2"/>
      <c r="JH260" s="2"/>
      <c r="JI260" s="2"/>
      <c r="JJ260" s="2"/>
      <c r="JK260" s="2"/>
      <c r="JL260" s="2"/>
      <c r="JM260" s="2"/>
      <c r="JN260" s="2"/>
      <c r="JO260" s="2"/>
      <c r="JP260" s="2"/>
      <c r="JQ260" s="2"/>
      <c r="JR260" s="2"/>
      <c r="JS260" s="2"/>
      <c r="JT260" s="2"/>
      <c r="JU260" s="2"/>
      <c r="JV260" s="2"/>
      <c r="JW260" s="2"/>
      <c r="JX260" s="2"/>
      <c r="JY260" s="2"/>
      <c r="JZ260" s="2"/>
      <c r="KA260" s="2"/>
      <c r="KB260" s="2"/>
      <c r="KC260" s="2"/>
      <c r="KD260" s="2"/>
      <c r="KE260" s="2"/>
      <c r="KF260" s="2"/>
      <c r="KG260" s="2"/>
      <c r="KH260" s="2"/>
      <c r="KI260" s="2"/>
      <c r="KJ260" s="2"/>
      <c r="KK260" s="2"/>
      <c r="KL260" s="2"/>
      <c r="KM260" s="2"/>
      <c r="KN260" s="2"/>
      <c r="KO260" s="2"/>
      <c r="KP260" s="2"/>
      <c r="KQ260" s="2"/>
      <c r="KR260" s="2"/>
      <c r="KS260" s="2"/>
      <c r="KT260" s="2"/>
      <c r="KU260" s="2"/>
      <c r="KV260" s="2"/>
      <c r="KW260" s="2"/>
      <c r="KX260" s="2"/>
      <c r="KY260" s="2"/>
      <c r="KZ260" s="2"/>
      <c r="LA260" s="2"/>
      <c r="LB260" s="2"/>
      <c r="LC260" s="2"/>
      <c r="LD260" s="2"/>
      <c r="LE260" s="2"/>
      <c r="LF260" s="2"/>
      <c r="LG260" s="2"/>
      <c r="LH260" s="2"/>
      <c r="LI260" s="2"/>
      <c r="LJ260" s="2"/>
      <c r="LK260" s="2"/>
      <c r="LL260" s="2"/>
      <c r="LM260" s="2"/>
      <c r="LN260" s="2"/>
      <c r="LO260" s="2"/>
      <c r="LP260" s="2"/>
      <c r="LQ260" s="2"/>
      <c r="LR260" s="2"/>
      <c r="LS260" s="2"/>
      <c r="LT260" s="2"/>
      <c r="LU260" s="2"/>
      <c r="LV260" s="2"/>
      <c r="LW260" s="2"/>
      <c r="LX260" s="2"/>
      <c r="LY260" s="2"/>
      <c r="LZ260" s="2"/>
      <c r="MA260" s="2"/>
      <c r="MB260" s="2"/>
      <c r="MC260" s="2"/>
      <c r="MD260" s="2"/>
      <c r="ME260" s="2"/>
      <c r="MF260" s="2"/>
      <c r="MG260" s="2"/>
      <c r="MH260" s="2"/>
      <c r="MI260" s="2"/>
      <c r="MJ260" s="2"/>
      <c r="MK260" s="2"/>
      <c r="ML260" s="2"/>
      <c r="MM260" s="2"/>
      <c r="MN260" s="2"/>
      <c r="MO260" s="2"/>
      <c r="MP260" s="2"/>
      <c r="MQ260" s="2"/>
      <c r="MR260" s="2"/>
      <c r="MS260" s="2"/>
      <c r="MT260" s="2"/>
      <c r="MU260" s="2"/>
      <c r="MV260" s="2"/>
      <c r="MW260" s="2"/>
      <c r="MX260" s="2"/>
      <c r="MY260" s="2"/>
      <c r="MZ260" s="2"/>
      <c r="NA260" s="2"/>
      <c r="NB260" s="2"/>
      <c r="NC260" s="2"/>
      <c r="ND260" s="2"/>
      <c r="NE260" s="2"/>
      <c r="NF260" s="2"/>
      <c r="NG260" s="2"/>
      <c r="NH260" s="2"/>
      <c r="NI260" s="2"/>
      <c r="NJ260" s="2"/>
      <c r="NK260" s="2"/>
      <c r="NL260" s="2"/>
      <c r="NM260" s="2"/>
      <c r="NN260" s="2"/>
      <c r="NO260" s="2"/>
      <c r="NP260" s="2"/>
      <c r="NQ260" s="2"/>
      <c r="NR260" s="2"/>
      <c r="NS260" s="2"/>
      <c r="NT260" s="2"/>
      <c r="NU260" s="2"/>
      <c r="NV260" s="2"/>
      <c r="NW260" s="2"/>
      <c r="NX260" s="2"/>
      <c r="NY260" s="2"/>
      <c r="NZ260" s="2"/>
      <c r="OA260" s="2"/>
      <c r="OB260" s="2"/>
      <c r="OC260" s="2"/>
      <c r="OD260" s="2"/>
      <c r="OE260" s="2"/>
      <c r="OF260" s="2"/>
      <c r="OG260" s="2"/>
      <c r="OH260" s="2"/>
      <c r="OI260" s="2"/>
      <c r="OJ260" s="2"/>
      <c r="OK260" s="2"/>
      <c r="OL260" s="2"/>
      <c r="OM260" s="2"/>
      <c r="ON260" s="2"/>
      <c r="OO260" s="2"/>
      <c r="OP260" s="2"/>
      <c r="OQ260" s="2"/>
      <c r="OR260" s="2"/>
      <c r="OS260" s="2"/>
      <c r="OT260" s="2"/>
      <c r="OU260" s="2"/>
      <c r="OV260" s="2"/>
      <c r="OW260" s="2"/>
      <c r="OX260" s="2"/>
      <c r="OY260" s="2"/>
      <c r="OZ260" s="2"/>
      <c r="PA260" s="2"/>
      <c r="PB260" s="2"/>
      <c r="PC260" s="2"/>
      <c r="PD260" s="2"/>
      <c r="PE260" s="2"/>
      <c r="PF260" s="2"/>
      <c r="PG260" s="2"/>
      <c r="PH260" s="2"/>
      <c r="PI260" s="2"/>
      <c r="PJ260" s="2"/>
      <c r="PK260" s="2"/>
      <c r="PL260" s="2"/>
      <c r="PM260" s="2"/>
      <c r="PN260" s="2"/>
      <c r="PO260" s="2"/>
      <c r="PP260" s="2"/>
      <c r="PQ260" s="2"/>
      <c r="PR260" s="2"/>
      <c r="PS260" s="2"/>
      <c r="PT260" s="2"/>
      <c r="PU260" s="2"/>
      <c r="PV260" s="2"/>
      <c r="PW260" s="2"/>
      <c r="PX260" s="2"/>
      <c r="PY260" s="2"/>
      <c r="PZ260" s="2"/>
      <c r="QA260" s="2"/>
      <c r="QB260" s="2"/>
      <c r="QC260" s="2"/>
      <c r="QD260" s="2"/>
      <c r="QE260" s="2"/>
      <c r="QF260" s="2"/>
      <c r="QG260" s="2"/>
      <c r="QH260" s="2"/>
      <c r="QI260" s="2"/>
      <c r="QJ260" s="2"/>
      <c r="QK260" s="2"/>
      <c r="QL260" s="2"/>
      <c r="QM260" s="2"/>
      <c r="QN260" s="2"/>
      <c r="QO260" s="2"/>
      <c r="QP260" s="2"/>
      <c r="QQ260" s="2"/>
      <c r="QR260" s="2"/>
      <c r="QS260" s="2"/>
      <c r="QT260" s="2"/>
      <c r="QU260" s="2"/>
      <c r="QV260" s="2"/>
      <c r="QW260" s="2"/>
      <c r="QX260" s="2"/>
      <c r="QY260" s="2"/>
      <c r="QZ260" s="2"/>
      <c r="RA260" s="2"/>
      <c r="RB260" s="2"/>
      <c r="RC260" s="2"/>
      <c r="RD260" s="2"/>
      <c r="RE260" s="2"/>
      <c r="RF260" s="2"/>
      <c r="RG260" s="2"/>
      <c r="RH260" s="2"/>
      <c r="RI260" s="2"/>
      <c r="RJ260" s="2"/>
      <c r="RK260" s="2"/>
      <c r="RL260" s="2"/>
      <c r="RM260" s="2"/>
      <c r="RN260" s="2"/>
      <c r="RO260" s="2"/>
      <c r="RP260" s="2"/>
      <c r="RQ260" s="2"/>
      <c r="RR260" s="2"/>
      <c r="RS260" s="2"/>
      <c r="RT260" s="2"/>
      <c r="RU260" s="2"/>
      <c r="RV260" s="2"/>
      <c r="RW260" s="2"/>
      <c r="RX260" s="2"/>
      <c r="RY260" s="2"/>
      <c r="RZ260" s="2"/>
      <c r="SA260" s="2"/>
      <c r="SB260" s="2"/>
      <c r="SC260" s="2"/>
      <c r="SD260" s="2"/>
      <c r="SE260" s="2"/>
      <c r="SF260" s="2"/>
      <c r="SG260" s="2"/>
      <c r="SH260" s="2"/>
      <c r="SI260" s="2"/>
      <c r="SJ260" s="2"/>
      <c r="SK260" s="2"/>
      <c r="SL260" s="2"/>
      <c r="SM260" s="2"/>
      <c r="SN260" s="2"/>
      <c r="SO260" s="2"/>
      <c r="SP260" s="2"/>
      <c r="SQ260" s="2"/>
      <c r="SR260" s="2"/>
      <c r="SS260" s="2"/>
      <c r="ST260" s="2"/>
      <c r="SU260" s="2"/>
      <c r="SV260" s="2"/>
      <c r="SW260" s="2"/>
      <c r="SX260" s="2"/>
      <c r="SY260" s="2"/>
      <c r="SZ260" s="2"/>
      <c r="TA260" s="2"/>
      <c r="TB260" s="2"/>
      <c r="TC260" s="2"/>
      <c r="TD260" s="2"/>
      <c r="TE260" s="2"/>
      <c r="TF260" s="2"/>
      <c r="TG260" s="2"/>
      <c r="TH260" s="2"/>
      <c r="TI260" s="2"/>
      <c r="TJ260" s="2"/>
      <c r="TK260" s="2"/>
      <c r="TL260" s="2"/>
      <c r="TM260" s="2"/>
      <c r="TN260" s="2"/>
      <c r="TO260" s="2"/>
      <c r="TP260" s="2"/>
      <c r="TQ260" s="2"/>
      <c r="TR260" s="2"/>
      <c r="TS260" s="2"/>
      <c r="TT260" s="2"/>
      <c r="TU260" s="2"/>
      <c r="TV260" s="2"/>
      <c r="TW260" s="2"/>
      <c r="TX260" s="2"/>
      <c r="TY260" s="2"/>
      <c r="TZ260" s="2"/>
      <c r="UA260" s="2"/>
      <c r="UB260" s="2"/>
      <c r="UC260" s="2"/>
      <c r="UD260" s="2"/>
      <c r="UE260" s="2"/>
      <c r="UF260" s="2"/>
      <c r="UG260" s="2"/>
      <c r="UH260" s="2"/>
      <c r="UI260" s="2"/>
      <c r="UJ260" s="2"/>
      <c r="UK260" s="2"/>
      <c r="UL260" s="2"/>
      <c r="UM260" s="2"/>
      <c r="UN260" s="2"/>
      <c r="UO260" s="2"/>
      <c r="UP260" s="2"/>
      <c r="UQ260" s="2"/>
      <c r="UR260" s="2"/>
      <c r="US260" s="2"/>
      <c r="UT260" s="2"/>
      <c r="UU260" s="2"/>
      <c r="UV260" s="2"/>
      <c r="UW260" s="2"/>
      <c r="UX260" s="2"/>
      <c r="UY260" s="2"/>
      <c r="UZ260" s="2"/>
      <c r="VA260" s="2"/>
      <c r="VB260" s="2"/>
      <c r="VC260" s="2"/>
      <c r="VD260" s="2"/>
      <c r="VE260" s="2"/>
      <c r="VF260" s="2"/>
      <c r="VG260" s="2"/>
      <c r="VH260" s="2"/>
      <c r="VI260" s="2"/>
      <c r="VJ260" s="2"/>
      <c r="VK260" s="2"/>
      <c r="VL260" s="2"/>
      <c r="VM260" s="2"/>
      <c r="VN260" s="2"/>
      <c r="VO260" s="2"/>
      <c r="VP260" s="2"/>
      <c r="VQ260" s="2"/>
      <c r="VR260" s="2"/>
      <c r="VS260" s="2"/>
      <c r="VT260" s="2"/>
      <c r="VU260" s="2"/>
      <c r="VV260" s="2"/>
      <c r="VW260" s="2"/>
      <c r="VX260" s="2"/>
      <c r="VY260" s="2"/>
      <c r="VZ260" s="2"/>
      <c r="WA260" s="2"/>
      <c r="WB260" s="2"/>
      <c r="WC260" s="2"/>
      <c r="WD260" s="2"/>
      <c r="WE260" s="2"/>
      <c r="WF260" s="2"/>
      <c r="WG260" s="2"/>
      <c r="WH260" s="2"/>
      <c r="WI260" s="2"/>
      <c r="WJ260" s="2"/>
      <c r="WK260" s="2"/>
      <c r="WL260" s="2"/>
      <c r="WM260" s="2"/>
      <c r="WN260" s="2"/>
      <c r="WO260" s="2"/>
      <c r="WP260" s="2"/>
      <c r="WQ260" s="2"/>
      <c r="WR260" s="2"/>
      <c r="WS260" s="2"/>
      <c r="WT260" s="2"/>
      <c r="WU260" s="2"/>
      <c r="WV260" s="2"/>
      <c r="WW260" s="2"/>
      <c r="WX260" s="2"/>
      <c r="WY260" s="2"/>
      <c r="WZ260" s="2"/>
      <c r="XA260" s="2"/>
      <c r="XB260" s="2"/>
      <c r="XC260" s="2"/>
      <c r="XD260" s="2"/>
      <c r="XE260" s="2"/>
      <c r="XF260" s="2"/>
      <c r="XG260" s="2"/>
      <c r="XH260" s="2"/>
      <c r="XI260" s="2"/>
      <c r="XJ260" s="2"/>
      <c r="XK260" s="2"/>
      <c r="XL260" s="2"/>
      <c r="XM260" s="2"/>
      <c r="XN260" s="2"/>
      <c r="XO260" s="2"/>
      <c r="XP260" s="2"/>
      <c r="XQ260" s="2"/>
      <c r="XR260" s="2"/>
      <c r="XS260" s="2"/>
      <c r="XT260" s="2"/>
      <c r="XU260" s="2"/>
      <c r="XV260" s="2"/>
      <c r="XW260" s="2"/>
      <c r="XX260" s="2"/>
      <c r="XY260" s="2"/>
      <c r="XZ260" s="2"/>
      <c r="YA260" s="2"/>
      <c r="YB260" s="2"/>
      <c r="YC260" s="2"/>
      <c r="YD260" s="2"/>
      <c r="YE260" s="2"/>
      <c r="YF260" s="2"/>
      <c r="YG260" s="2"/>
      <c r="YH260" s="2"/>
      <c r="YI260" s="2"/>
      <c r="YJ260" s="2"/>
      <c r="YK260" s="2"/>
      <c r="YL260" s="2"/>
      <c r="YM260" s="2"/>
      <c r="YN260" s="2"/>
      <c r="YO260" s="2"/>
      <c r="YP260" s="2"/>
      <c r="YQ260" s="2"/>
      <c r="YR260" s="2"/>
      <c r="YS260" s="2"/>
      <c r="YT260" s="2"/>
      <c r="YU260" s="2"/>
      <c r="YV260" s="2"/>
      <c r="YW260" s="2"/>
      <c r="YX260" s="2"/>
      <c r="YY260" s="2"/>
      <c r="YZ260" s="2"/>
      <c r="ZA260" s="2"/>
      <c r="ZB260" s="2"/>
      <c r="ZC260" s="2"/>
      <c r="ZD260" s="2"/>
      <c r="ZE260" s="2"/>
      <c r="ZF260" s="2"/>
      <c r="ZG260" s="2"/>
      <c r="ZH260" s="2"/>
      <c r="ZI260" s="2"/>
      <c r="ZJ260" s="2"/>
      <c r="ZK260" s="2"/>
      <c r="ZL260" s="2"/>
      <c r="ZM260" s="2"/>
      <c r="ZN260" s="2"/>
      <c r="ZO260" s="2"/>
      <c r="ZP260" s="2"/>
      <c r="ZQ260" s="2"/>
      <c r="ZR260" s="2"/>
      <c r="ZS260" s="2"/>
      <c r="ZT260" s="2"/>
      <c r="ZU260" s="2"/>
      <c r="ZV260" s="2"/>
      <c r="ZW260" s="2"/>
      <c r="ZX260" s="2"/>
      <c r="ZY260" s="2"/>
      <c r="ZZ260" s="2"/>
      <c r="AAA260" s="2"/>
      <c r="AAB260" s="2"/>
      <c r="AAC260" s="2"/>
      <c r="AAD260" s="2"/>
      <c r="AAE260" s="2"/>
      <c r="AAF260" s="2"/>
      <c r="AAG260" s="2"/>
      <c r="AAH260" s="2"/>
      <c r="AAI260" s="2"/>
      <c r="AAJ260" s="2"/>
      <c r="AAK260" s="2"/>
      <c r="AAL260" s="2"/>
      <c r="AAM260" s="2"/>
      <c r="AAN260" s="2"/>
      <c r="AAO260" s="2"/>
      <c r="AAP260" s="2"/>
      <c r="AAQ260" s="2"/>
      <c r="AAR260" s="2"/>
      <c r="AAS260" s="2"/>
      <c r="AAT260" s="2"/>
      <c r="AAU260" s="2"/>
      <c r="AAV260" s="2"/>
      <c r="AAW260" s="2"/>
      <c r="AAX260" s="2"/>
      <c r="AAY260" s="2"/>
      <c r="AAZ260" s="2"/>
      <c r="ABA260" s="2"/>
      <c r="ABB260" s="2"/>
      <c r="ABC260" s="2"/>
      <c r="ABD260" s="2"/>
      <c r="ABE260" s="2"/>
      <c r="ABF260" s="2"/>
      <c r="ABG260" s="2"/>
      <c r="ABH260" s="2"/>
      <c r="ABI260" s="2"/>
      <c r="ABJ260" s="2"/>
      <c r="ABK260" s="2"/>
      <c r="ABL260" s="2"/>
      <c r="ABM260" s="2"/>
      <c r="ABN260" s="2"/>
      <c r="ABO260" s="2"/>
      <c r="ABP260" s="2"/>
      <c r="ABQ260" s="2"/>
      <c r="ABR260" s="2"/>
      <c r="ABS260" s="2"/>
      <c r="ABT260" s="2"/>
      <c r="ABU260" s="2"/>
      <c r="ABV260" s="2"/>
      <c r="ABW260" s="2"/>
      <c r="ABX260" s="2"/>
      <c r="ABY260" s="2"/>
      <c r="ABZ260" s="2"/>
      <c r="ACA260" s="2"/>
      <c r="ACB260" s="2"/>
      <c r="ACC260" s="2"/>
      <c r="ACD260" s="2"/>
      <c r="ACE260" s="2"/>
      <c r="ACF260" s="2"/>
      <c r="ACG260" s="2"/>
      <c r="ACH260" s="2"/>
      <c r="ACI260" s="2"/>
      <c r="ACJ260" s="2"/>
      <c r="ACK260" s="2"/>
      <c r="ACL260" s="2"/>
      <c r="ACM260" s="2"/>
      <c r="ACN260" s="2"/>
      <c r="ACO260" s="2"/>
      <c r="ACP260" s="2"/>
      <c r="ACQ260" s="2"/>
      <c r="ACR260" s="2"/>
      <c r="ACS260" s="2"/>
      <c r="ACT260" s="2"/>
      <c r="ACU260" s="2"/>
      <c r="ACV260" s="2"/>
      <c r="ACW260" s="2"/>
      <c r="ACX260" s="2"/>
      <c r="ACY260" s="2"/>
      <c r="ACZ260" s="2"/>
      <c r="ADA260" s="2"/>
      <c r="ADB260" s="2"/>
      <c r="ADC260" s="2"/>
      <c r="ADD260" s="2"/>
      <c r="ADE260" s="2"/>
      <c r="ADF260" s="2"/>
      <c r="ADG260" s="2"/>
      <c r="ADH260" s="2"/>
      <c r="ADI260" s="2"/>
      <c r="ADJ260" s="2"/>
      <c r="ADK260" s="2"/>
      <c r="ADL260" s="2"/>
      <c r="ADM260" s="2"/>
      <c r="ADN260" s="2"/>
      <c r="ADO260" s="2"/>
      <c r="ADP260" s="2"/>
      <c r="ADQ260" s="2"/>
      <c r="ADR260" s="2"/>
      <c r="ADS260" s="2"/>
      <c r="ADT260" s="2"/>
      <c r="ADU260" s="2"/>
      <c r="ADV260" s="2"/>
      <c r="ADW260" s="2"/>
      <c r="ADX260" s="2"/>
      <c r="ADY260" s="2"/>
      <c r="ADZ260" s="2"/>
      <c r="AEA260" s="2"/>
      <c r="AEB260" s="2"/>
      <c r="AEC260" s="2"/>
      <c r="AED260" s="2"/>
      <c r="AEE260" s="2"/>
      <c r="AEF260" s="2"/>
      <c r="AEG260" s="2"/>
      <c r="AEH260" s="2"/>
      <c r="AEI260" s="2"/>
      <c r="AEJ260" s="2"/>
      <c r="AEK260" s="2"/>
      <c r="AEL260" s="2"/>
      <c r="AEM260" s="2"/>
      <c r="AEN260" s="2"/>
      <c r="AEO260" s="2"/>
      <c r="AEP260" s="2"/>
      <c r="AEQ260" s="2"/>
      <c r="AER260" s="2"/>
      <c r="AES260" s="2"/>
      <c r="AET260" s="2"/>
      <c r="AEU260" s="2"/>
      <c r="AEV260" s="2"/>
      <c r="AEW260" s="2"/>
      <c r="AEX260" s="2"/>
      <c r="AEY260" s="2"/>
      <c r="AEZ260" s="2"/>
      <c r="AFA260" s="2"/>
      <c r="AFB260" s="2"/>
      <c r="AFC260" s="2"/>
      <c r="AFD260" s="2"/>
      <c r="AFE260" s="2"/>
      <c r="AFF260" s="2"/>
      <c r="AFG260" s="2"/>
      <c r="AFH260" s="2"/>
      <c r="AFI260" s="2"/>
      <c r="AFJ260" s="2"/>
      <c r="AFK260" s="2"/>
      <c r="AFL260" s="2"/>
      <c r="AFM260" s="2"/>
      <c r="AFN260" s="2"/>
      <c r="AFO260" s="2"/>
      <c r="AFP260" s="2"/>
      <c r="AFQ260" s="2"/>
      <c r="AFR260" s="2"/>
      <c r="AFS260" s="2"/>
      <c r="AFT260" s="2"/>
      <c r="AFU260" s="2"/>
      <c r="AFV260" s="2"/>
      <c r="AFW260" s="2"/>
      <c r="AFX260" s="2"/>
      <c r="AFY260" s="2"/>
      <c r="AFZ260" s="2"/>
      <c r="AGA260" s="2"/>
      <c r="AGB260" s="2"/>
      <c r="AGC260" s="2"/>
      <c r="AGD260" s="2"/>
      <c r="AGE260" s="2"/>
      <c r="AGF260" s="2"/>
      <c r="AGG260" s="2"/>
      <c r="AGH260" s="2"/>
      <c r="AGI260" s="2"/>
      <c r="AGJ260" s="2"/>
      <c r="AGK260" s="2"/>
      <c r="AGL260" s="2"/>
      <c r="AGM260" s="2"/>
      <c r="AGN260" s="2"/>
      <c r="AGO260" s="2"/>
      <c r="AGP260" s="2"/>
      <c r="AGQ260" s="2"/>
      <c r="AGR260" s="2"/>
      <c r="AGS260" s="2"/>
      <c r="AGT260" s="2"/>
      <c r="AGU260" s="2"/>
      <c r="AGV260" s="2"/>
      <c r="AGW260" s="2"/>
      <c r="AGX260" s="2"/>
      <c r="AGY260" s="2"/>
      <c r="AGZ260" s="2"/>
      <c r="AHA260" s="2"/>
      <c r="AHB260" s="2"/>
      <c r="AHC260" s="2"/>
      <c r="AHD260" s="2"/>
      <c r="AHE260" s="2"/>
      <c r="AHF260" s="2"/>
      <c r="AHG260" s="2"/>
      <c r="AHH260" s="2"/>
      <c r="AHI260" s="2"/>
      <c r="AHJ260" s="2"/>
      <c r="AHK260" s="2"/>
      <c r="AHL260" s="2"/>
      <c r="AHM260" s="2"/>
      <c r="AHN260" s="2"/>
      <c r="AHO260" s="2"/>
      <c r="AHP260" s="2"/>
      <c r="AHQ260" s="2"/>
      <c r="AHR260" s="2"/>
      <c r="AHS260" s="2"/>
      <c r="AHT260" s="2"/>
      <c r="AHU260" s="2"/>
      <c r="AHV260" s="2"/>
      <c r="AHW260" s="2"/>
      <c r="AHX260" s="2"/>
      <c r="AHY260" s="2"/>
      <c r="AHZ260" s="2"/>
      <c r="AIA260" s="2"/>
      <c r="AIB260" s="2"/>
      <c r="AIC260" s="2"/>
      <c r="AID260" s="2"/>
      <c r="AIE260" s="2"/>
      <c r="AIF260" s="2"/>
      <c r="AIG260" s="2"/>
      <c r="AIH260" s="2"/>
      <c r="AII260" s="2"/>
      <c r="AIJ260" s="2"/>
      <c r="AIK260" s="2"/>
      <c r="AIL260" s="2"/>
      <c r="AIM260" s="2"/>
      <c r="AIN260" s="2"/>
      <c r="AIO260" s="2"/>
      <c r="AIP260" s="2"/>
      <c r="AIQ260" s="2"/>
      <c r="AIR260" s="2"/>
      <c r="AIS260" s="2"/>
      <c r="AIT260" s="2"/>
      <c r="AIU260" s="2"/>
      <c r="AIV260" s="2"/>
      <c r="AIW260" s="2"/>
      <c r="AIX260" s="2"/>
      <c r="AIY260" s="2"/>
      <c r="AIZ260" s="2"/>
      <c r="AJA260" s="2"/>
      <c r="AJB260" s="2"/>
      <c r="AJC260" s="2"/>
      <c r="AJD260" s="2"/>
      <c r="AJE260" s="2"/>
      <c r="AJF260" s="2"/>
      <c r="AJG260" s="2"/>
      <c r="AJH260" s="2"/>
      <c r="AJI260" s="2"/>
      <c r="AJJ260" s="2"/>
      <c r="AJK260" s="2"/>
      <c r="AJL260" s="2"/>
      <c r="AJM260" s="2"/>
      <c r="AJN260" s="2"/>
      <c r="AJO260" s="2"/>
      <c r="AJP260" s="2"/>
      <c r="AJQ260" s="2"/>
    </row>
    <row r="261" spans="1:953" s="1" customFormat="1">
      <c r="A261" s="2"/>
      <c r="B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  <c r="FV261" s="2"/>
      <c r="FW261" s="2"/>
      <c r="FX261" s="2"/>
      <c r="FY261" s="2"/>
      <c r="FZ261" s="2"/>
      <c r="GA261" s="2"/>
      <c r="GB261" s="2"/>
      <c r="GC261" s="2"/>
      <c r="GD261" s="2"/>
      <c r="GE261" s="2"/>
      <c r="GF261" s="2"/>
      <c r="GG261" s="2"/>
      <c r="GH261" s="2"/>
      <c r="GI261" s="2"/>
      <c r="GJ261" s="2"/>
      <c r="GK261" s="2"/>
      <c r="GL261" s="2"/>
      <c r="GM261" s="2"/>
      <c r="GN261" s="2"/>
      <c r="GO261" s="2"/>
      <c r="GP261" s="2"/>
      <c r="GQ261" s="2"/>
      <c r="GR261" s="2"/>
      <c r="GS261" s="2"/>
      <c r="GT261" s="2"/>
      <c r="GU261" s="2"/>
      <c r="GV261" s="2"/>
      <c r="GW261" s="2"/>
      <c r="GX261" s="2"/>
      <c r="GY261" s="2"/>
      <c r="GZ261" s="2"/>
      <c r="HA261" s="2"/>
      <c r="HB261" s="2"/>
      <c r="HC261" s="2"/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/>
      <c r="HP261" s="2"/>
      <c r="HQ261" s="2"/>
      <c r="HR261" s="2"/>
      <c r="HS261" s="2"/>
      <c r="HT261" s="2"/>
      <c r="HU261" s="2"/>
      <c r="HV261" s="2"/>
      <c r="HW261" s="2"/>
      <c r="HX261" s="2"/>
      <c r="HY261" s="2"/>
      <c r="HZ261" s="2"/>
      <c r="IA261" s="2"/>
      <c r="IB261" s="2"/>
      <c r="IC261" s="2"/>
      <c r="ID261" s="2"/>
      <c r="IE261" s="2"/>
      <c r="IF261" s="2"/>
      <c r="IG261" s="2"/>
      <c r="IH261" s="2"/>
      <c r="II261" s="2"/>
      <c r="IJ261" s="2"/>
      <c r="IK261" s="2"/>
      <c r="IL261" s="2"/>
      <c r="IM261" s="2"/>
      <c r="IN261" s="2"/>
      <c r="IO261" s="2"/>
      <c r="IP261" s="2"/>
      <c r="IQ261" s="2"/>
      <c r="IR261" s="2"/>
      <c r="IS261" s="2"/>
      <c r="IT261" s="2"/>
      <c r="IU261" s="2"/>
      <c r="IV261" s="2"/>
      <c r="IW261" s="2"/>
      <c r="IX261" s="2"/>
      <c r="IY261" s="2"/>
      <c r="IZ261" s="2"/>
      <c r="JA261" s="2"/>
      <c r="JB261" s="2"/>
      <c r="JC261" s="2"/>
      <c r="JD261" s="2"/>
      <c r="JE261" s="2"/>
      <c r="JF261" s="2"/>
      <c r="JG261" s="2"/>
      <c r="JH261" s="2"/>
      <c r="JI261" s="2"/>
      <c r="JJ261" s="2"/>
      <c r="JK261" s="2"/>
      <c r="JL261" s="2"/>
      <c r="JM261" s="2"/>
      <c r="JN261" s="2"/>
      <c r="JO261" s="2"/>
      <c r="JP261" s="2"/>
      <c r="JQ261" s="2"/>
      <c r="JR261" s="2"/>
      <c r="JS261" s="2"/>
      <c r="JT261" s="2"/>
      <c r="JU261" s="2"/>
      <c r="JV261" s="2"/>
      <c r="JW261" s="2"/>
      <c r="JX261" s="2"/>
      <c r="JY261" s="2"/>
      <c r="JZ261" s="2"/>
      <c r="KA261" s="2"/>
      <c r="KB261" s="2"/>
      <c r="KC261" s="2"/>
      <c r="KD261" s="2"/>
      <c r="KE261" s="2"/>
      <c r="KF261" s="2"/>
      <c r="KG261" s="2"/>
      <c r="KH261" s="2"/>
      <c r="KI261" s="2"/>
      <c r="KJ261" s="2"/>
      <c r="KK261" s="2"/>
      <c r="KL261" s="2"/>
      <c r="KM261" s="2"/>
      <c r="KN261" s="2"/>
      <c r="KO261" s="2"/>
      <c r="KP261" s="2"/>
      <c r="KQ261" s="2"/>
      <c r="KR261" s="2"/>
      <c r="KS261" s="2"/>
      <c r="KT261" s="2"/>
      <c r="KU261" s="2"/>
      <c r="KV261" s="2"/>
      <c r="KW261" s="2"/>
      <c r="KX261" s="2"/>
      <c r="KY261" s="2"/>
      <c r="KZ261" s="2"/>
      <c r="LA261" s="2"/>
      <c r="LB261" s="2"/>
      <c r="LC261" s="2"/>
      <c r="LD261" s="2"/>
      <c r="LE261" s="2"/>
      <c r="LF261" s="2"/>
      <c r="LG261" s="2"/>
      <c r="LH261" s="2"/>
      <c r="LI261" s="2"/>
      <c r="LJ261" s="2"/>
      <c r="LK261" s="2"/>
      <c r="LL261" s="2"/>
      <c r="LM261" s="2"/>
      <c r="LN261" s="2"/>
      <c r="LO261" s="2"/>
      <c r="LP261" s="2"/>
      <c r="LQ261" s="2"/>
      <c r="LR261" s="2"/>
      <c r="LS261" s="2"/>
      <c r="LT261" s="2"/>
      <c r="LU261" s="2"/>
      <c r="LV261" s="2"/>
      <c r="LW261" s="2"/>
      <c r="LX261" s="2"/>
      <c r="LY261" s="2"/>
      <c r="LZ261" s="2"/>
      <c r="MA261" s="2"/>
      <c r="MB261" s="2"/>
      <c r="MC261" s="2"/>
      <c r="MD261" s="2"/>
      <c r="ME261" s="2"/>
      <c r="MF261" s="2"/>
      <c r="MG261" s="2"/>
      <c r="MH261" s="2"/>
      <c r="MI261" s="2"/>
      <c r="MJ261" s="2"/>
      <c r="MK261" s="2"/>
      <c r="ML261" s="2"/>
      <c r="MM261" s="2"/>
      <c r="MN261" s="2"/>
      <c r="MO261" s="2"/>
      <c r="MP261" s="2"/>
      <c r="MQ261" s="2"/>
      <c r="MR261" s="2"/>
      <c r="MS261" s="2"/>
      <c r="MT261" s="2"/>
      <c r="MU261" s="2"/>
      <c r="MV261" s="2"/>
      <c r="MW261" s="2"/>
      <c r="MX261" s="2"/>
      <c r="MY261" s="2"/>
      <c r="MZ261" s="2"/>
      <c r="NA261" s="2"/>
      <c r="NB261" s="2"/>
      <c r="NC261" s="2"/>
      <c r="ND261" s="2"/>
      <c r="NE261" s="2"/>
      <c r="NF261" s="2"/>
      <c r="NG261" s="2"/>
      <c r="NH261" s="2"/>
      <c r="NI261" s="2"/>
      <c r="NJ261" s="2"/>
      <c r="NK261" s="2"/>
      <c r="NL261" s="2"/>
      <c r="NM261" s="2"/>
      <c r="NN261" s="2"/>
      <c r="NO261" s="2"/>
      <c r="NP261" s="2"/>
      <c r="NQ261" s="2"/>
      <c r="NR261" s="2"/>
      <c r="NS261" s="2"/>
      <c r="NT261" s="2"/>
      <c r="NU261" s="2"/>
      <c r="NV261" s="2"/>
      <c r="NW261" s="2"/>
      <c r="NX261" s="2"/>
      <c r="NY261" s="2"/>
      <c r="NZ261" s="2"/>
      <c r="OA261" s="2"/>
      <c r="OB261" s="2"/>
      <c r="OC261" s="2"/>
      <c r="OD261" s="2"/>
      <c r="OE261" s="2"/>
      <c r="OF261" s="2"/>
      <c r="OG261" s="2"/>
      <c r="OH261" s="2"/>
      <c r="OI261" s="2"/>
      <c r="OJ261" s="2"/>
      <c r="OK261" s="2"/>
      <c r="OL261" s="2"/>
      <c r="OM261" s="2"/>
      <c r="ON261" s="2"/>
      <c r="OO261" s="2"/>
      <c r="OP261" s="2"/>
      <c r="OQ261" s="2"/>
      <c r="OR261" s="2"/>
      <c r="OS261" s="2"/>
      <c r="OT261" s="2"/>
      <c r="OU261" s="2"/>
      <c r="OV261" s="2"/>
      <c r="OW261" s="2"/>
      <c r="OX261" s="2"/>
      <c r="OY261" s="2"/>
      <c r="OZ261" s="2"/>
      <c r="PA261" s="2"/>
      <c r="PB261" s="2"/>
      <c r="PC261" s="2"/>
      <c r="PD261" s="2"/>
      <c r="PE261" s="2"/>
      <c r="PF261" s="2"/>
      <c r="PG261" s="2"/>
      <c r="PH261" s="2"/>
      <c r="PI261" s="2"/>
      <c r="PJ261" s="2"/>
      <c r="PK261" s="2"/>
      <c r="PL261" s="2"/>
      <c r="PM261" s="2"/>
      <c r="PN261" s="2"/>
      <c r="PO261" s="2"/>
      <c r="PP261" s="2"/>
      <c r="PQ261" s="2"/>
      <c r="PR261" s="2"/>
      <c r="PS261" s="2"/>
      <c r="PT261" s="2"/>
      <c r="PU261" s="2"/>
      <c r="PV261" s="2"/>
      <c r="PW261" s="2"/>
      <c r="PX261" s="2"/>
      <c r="PY261" s="2"/>
      <c r="PZ261" s="2"/>
      <c r="QA261" s="2"/>
      <c r="QB261" s="2"/>
      <c r="QC261" s="2"/>
      <c r="QD261" s="2"/>
      <c r="QE261" s="2"/>
      <c r="QF261" s="2"/>
      <c r="QG261" s="2"/>
      <c r="QH261" s="2"/>
      <c r="QI261" s="2"/>
      <c r="QJ261" s="2"/>
      <c r="QK261" s="2"/>
      <c r="QL261" s="2"/>
      <c r="QM261" s="2"/>
      <c r="QN261" s="2"/>
      <c r="QO261" s="2"/>
      <c r="QP261" s="2"/>
      <c r="QQ261" s="2"/>
      <c r="QR261" s="2"/>
      <c r="QS261" s="2"/>
      <c r="QT261" s="2"/>
      <c r="QU261" s="2"/>
      <c r="QV261" s="2"/>
      <c r="QW261" s="2"/>
      <c r="QX261" s="2"/>
      <c r="QY261" s="2"/>
      <c r="QZ261" s="2"/>
      <c r="RA261" s="2"/>
      <c r="RB261" s="2"/>
      <c r="RC261" s="2"/>
      <c r="RD261" s="2"/>
      <c r="RE261" s="2"/>
      <c r="RF261" s="2"/>
      <c r="RG261" s="2"/>
      <c r="RH261" s="2"/>
      <c r="RI261" s="2"/>
      <c r="RJ261" s="2"/>
      <c r="RK261" s="2"/>
      <c r="RL261" s="2"/>
      <c r="RM261" s="2"/>
      <c r="RN261" s="2"/>
      <c r="RO261" s="2"/>
      <c r="RP261" s="2"/>
      <c r="RQ261" s="2"/>
      <c r="RR261" s="2"/>
      <c r="RS261" s="2"/>
      <c r="RT261" s="2"/>
      <c r="RU261" s="2"/>
      <c r="RV261" s="2"/>
      <c r="RW261" s="2"/>
      <c r="RX261" s="2"/>
      <c r="RY261" s="2"/>
      <c r="RZ261" s="2"/>
      <c r="SA261" s="2"/>
      <c r="SB261" s="2"/>
      <c r="SC261" s="2"/>
      <c r="SD261" s="2"/>
      <c r="SE261" s="2"/>
      <c r="SF261" s="2"/>
      <c r="SG261" s="2"/>
      <c r="SH261" s="2"/>
      <c r="SI261" s="2"/>
      <c r="SJ261" s="2"/>
      <c r="SK261" s="2"/>
      <c r="SL261" s="2"/>
      <c r="SM261" s="2"/>
      <c r="SN261" s="2"/>
      <c r="SO261" s="2"/>
      <c r="SP261" s="2"/>
      <c r="SQ261" s="2"/>
      <c r="SR261" s="2"/>
      <c r="SS261" s="2"/>
      <c r="ST261" s="2"/>
      <c r="SU261" s="2"/>
      <c r="SV261" s="2"/>
      <c r="SW261" s="2"/>
      <c r="SX261" s="2"/>
      <c r="SY261" s="2"/>
      <c r="SZ261" s="2"/>
      <c r="TA261" s="2"/>
      <c r="TB261" s="2"/>
      <c r="TC261" s="2"/>
      <c r="TD261" s="2"/>
      <c r="TE261" s="2"/>
      <c r="TF261" s="2"/>
      <c r="TG261" s="2"/>
      <c r="TH261" s="2"/>
      <c r="TI261" s="2"/>
      <c r="TJ261" s="2"/>
      <c r="TK261" s="2"/>
      <c r="TL261" s="2"/>
      <c r="TM261" s="2"/>
      <c r="TN261" s="2"/>
      <c r="TO261" s="2"/>
      <c r="TP261" s="2"/>
      <c r="TQ261" s="2"/>
      <c r="TR261" s="2"/>
      <c r="TS261" s="2"/>
      <c r="TT261" s="2"/>
      <c r="TU261" s="2"/>
      <c r="TV261" s="2"/>
      <c r="TW261" s="2"/>
      <c r="TX261" s="2"/>
      <c r="TY261" s="2"/>
      <c r="TZ261" s="2"/>
      <c r="UA261" s="2"/>
      <c r="UB261" s="2"/>
      <c r="UC261" s="2"/>
      <c r="UD261" s="2"/>
      <c r="UE261" s="2"/>
      <c r="UF261" s="2"/>
      <c r="UG261" s="2"/>
      <c r="UH261" s="2"/>
      <c r="UI261" s="2"/>
      <c r="UJ261" s="2"/>
      <c r="UK261" s="2"/>
      <c r="UL261" s="2"/>
      <c r="UM261" s="2"/>
      <c r="UN261" s="2"/>
      <c r="UO261" s="2"/>
      <c r="UP261" s="2"/>
      <c r="UQ261" s="2"/>
      <c r="UR261" s="2"/>
      <c r="US261" s="2"/>
      <c r="UT261" s="2"/>
      <c r="UU261" s="2"/>
      <c r="UV261" s="2"/>
      <c r="UW261" s="2"/>
      <c r="UX261" s="2"/>
      <c r="UY261" s="2"/>
      <c r="UZ261" s="2"/>
      <c r="VA261" s="2"/>
      <c r="VB261" s="2"/>
      <c r="VC261" s="2"/>
      <c r="VD261" s="2"/>
      <c r="VE261" s="2"/>
      <c r="VF261" s="2"/>
      <c r="VG261" s="2"/>
      <c r="VH261" s="2"/>
      <c r="VI261" s="2"/>
      <c r="VJ261" s="2"/>
      <c r="VK261" s="2"/>
      <c r="VL261" s="2"/>
      <c r="VM261" s="2"/>
      <c r="VN261" s="2"/>
      <c r="VO261" s="2"/>
      <c r="VP261" s="2"/>
      <c r="VQ261" s="2"/>
      <c r="VR261" s="2"/>
      <c r="VS261" s="2"/>
      <c r="VT261" s="2"/>
      <c r="VU261" s="2"/>
      <c r="VV261" s="2"/>
      <c r="VW261" s="2"/>
      <c r="VX261" s="2"/>
      <c r="VY261" s="2"/>
      <c r="VZ261" s="2"/>
      <c r="WA261" s="2"/>
      <c r="WB261" s="2"/>
      <c r="WC261" s="2"/>
      <c r="WD261" s="2"/>
      <c r="WE261" s="2"/>
      <c r="WF261" s="2"/>
      <c r="WG261" s="2"/>
      <c r="WH261" s="2"/>
      <c r="WI261" s="2"/>
      <c r="WJ261" s="2"/>
      <c r="WK261" s="2"/>
      <c r="WL261" s="2"/>
      <c r="WM261" s="2"/>
      <c r="WN261" s="2"/>
      <c r="WO261" s="2"/>
      <c r="WP261" s="2"/>
      <c r="WQ261" s="2"/>
      <c r="WR261" s="2"/>
      <c r="WS261" s="2"/>
      <c r="WT261" s="2"/>
      <c r="WU261" s="2"/>
      <c r="WV261" s="2"/>
      <c r="WW261" s="2"/>
      <c r="WX261" s="2"/>
      <c r="WY261" s="2"/>
      <c r="WZ261" s="2"/>
      <c r="XA261" s="2"/>
      <c r="XB261" s="2"/>
      <c r="XC261" s="2"/>
      <c r="XD261" s="2"/>
      <c r="XE261" s="2"/>
      <c r="XF261" s="2"/>
      <c r="XG261" s="2"/>
      <c r="XH261" s="2"/>
      <c r="XI261" s="2"/>
      <c r="XJ261" s="2"/>
      <c r="XK261" s="2"/>
      <c r="XL261" s="2"/>
      <c r="XM261" s="2"/>
      <c r="XN261" s="2"/>
      <c r="XO261" s="2"/>
      <c r="XP261" s="2"/>
      <c r="XQ261" s="2"/>
      <c r="XR261" s="2"/>
      <c r="XS261" s="2"/>
      <c r="XT261" s="2"/>
      <c r="XU261" s="2"/>
      <c r="XV261" s="2"/>
      <c r="XW261" s="2"/>
      <c r="XX261" s="2"/>
      <c r="XY261" s="2"/>
      <c r="XZ261" s="2"/>
      <c r="YA261" s="2"/>
      <c r="YB261" s="2"/>
      <c r="YC261" s="2"/>
      <c r="YD261" s="2"/>
      <c r="YE261" s="2"/>
      <c r="YF261" s="2"/>
      <c r="YG261" s="2"/>
      <c r="YH261" s="2"/>
      <c r="YI261" s="2"/>
      <c r="YJ261" s="2"/>
      <c r="YK261" s="2"/>
      <c r="YL261" s="2"/>
      <c r="YM261" s="2"/>
      <c r="YN261" s="2"/>
      <c r="YO261" s="2"/>
      <c r="YP261" s="2"/>
      <c r="YQ261" s="2"/>
      <c r="YR261" s="2"/>
      <c r="YS261" s="2"/>
      <c r="YT261" s="2"/>
      <c r="YU261" s="2"/>
      <c r="YV261" s="2"/>
      <c r="YW261" s="2"/>
      <c r="YX261" s="2"/>
      <c r="YY261" s="2"/>
      <c r="YZ261" s="2"/>
      <c r="ZA261" s="2"/>
      <c r="ZB261" s="2"/>
      <c r="ZC261" s="2"/>
      <c r="ZD261" s="2"/>
      <c r="ZE261" s="2"/>
      <c r="ZF261" s="2"/>
      <c r="ZG261" s="2"/>
      <c r="ZH261" s="2"/>
      <c r="ZI261" s="2"/>
      <c r="ZJ261" s="2"/>
      <c r="ZK261" s="2"/>
      <c r="ZL261" s="2"/>
      <c r="ZM261" s="2"/>
      <c r="ZN261" s="2"/>
      <c r="ZO261" s="2"/>
      <c r="ZP261" s="2"/>
      <c r="ZQ261" s="2"/>
      <c r="ZR261" s="2"/>
      <c r="ZS261" s="2"/>
      <c r="ZT261" s="2"/>
      <c r="ZU261" s="2"/>
      <c r="ZV261" s="2"/>
      <c r="ZW261" s="2"/>
      <c r="ZX261" s="2"/>
      <c r="ZY261" s="2"/>
      <c r="ZZ261" s="2"/>
      <c r="AAA261" s="2"/>
      <c r="AAB261" s="2"/>
      <c r="AAC261" s="2"/>
      <c r="AAD261" s="2"/>
      <c r="AAE261" s="2"/>
      <c r="AAF261" s="2"/>
      <c r="AAG261" s="2"/>
      <c r="AAH261" s="2"/>
      <c r="AAI261" s="2"/>
      <c r="AAJ261" s="2"/>
      <c r="AAK261" s="2"/>
      <c r="AAL261" s="2"/>
      <c r="AAM261" s="2"/>
      <c r="AAN261" s="2"/>
      <c r="AAO261" s="2"/>
      <c r="AAP261" s="2"/>
      <c r="AAQ261" s="2"/>
      <c r="AAR261" s="2"/>
      <c r="AAS261" s="2"/>
      <c r="AAT261" s="2"/>
      <c r="AAU261" s="2"/>
      <c r="AAV261" s="2"/>
      <c r="AAW261" s="2"/>
      <c r="AAX261" s="2"/>
      <c r="AAY261" s="2"/>
      <c r="AAZ261" s="2"/>
      <c r="ABA261" s="2"/>
      <c r="ABB261" s="2"/>
      <c r="ABC261" s="2"/>
      <c r="ABD261" s="2"/>
      <c r="ABE261" s="2"/>
      <c r="ABF261" s="2"/>
      <c r="ABG261" s="2"/>
      <c r="ABH261" s="2"/>
      <c r="ABI261" s="2"/>
      <c r="ABJ261" s="2"/>
      <c r="ABK261" s="2"/>
      <c r="ABL261" s="2"/>
      <c r="ABM261" s="2"/>
      <c r="ABN261" s="2"/>
      <c r="ABO261" s="2"/>
      <c r="ABP261" s="2"/>
      <c r="ABQ261" s="2"/>
      <c r="ABR261" s="2"/>
      <c r="ABS261" s="2"/>
      <c r="ABT261" s="2"/>
      <c r="ABU261" s="2"/>
      <c r="ABV261" s="2"/>
      <c r="ABW261" s="2"/>
      <c r="ABX261" s="2"/>
      <c r="ABY261" s="2"/>
      <c r="ABZ261" s="2"/>
      <c r="ACA261" s="2"/>
      <c r="ACB261" s="2"/>
      <c r="ACC261" s="2"/>
      <c r="ACD261" s="2"/>
      <c r="ACE261" s="2"/>
      <c r="ACF261" s="2"/>
      <c r="ACG261" s="2"/>
      <c r="ACH261" s="2"/>
      <c r="ACI261" s="2"/>
      <c r="ACJ261" s="2"/>
      <c r="ACK261" s="2"/>
      <c r="ACL261" s="2"/>
      <c r="ACM261" s="2"/>
      <c r="ACN261" s="2"/>
      <c r="ACO261" s="2"/>
      <c r="ACP261" s="2"/>
      <c r="ACQ261" s="2"/>
      <c r="ACR261" s="2"/>
      <c r="ACS261" s="2"/>
      <c r="ACT261" s="2"/>
      <c r="ACU261" s="2"/>
      <c r="ACV261" s="2"/>
      <c r="ACW261" s="2"/>
      <c r="ACX261" s="2"/>
      <c r="ACY261" s="2"/>
      <c r="ACZ261" s="2"/>
      <c r="ADA261" s="2"/>
      <c r="ADB261" s="2"/>
      <c r="ADC261" s="2"/>
      <c r="ADD261" s="2"/>
      <c r="ADE261" s="2"/>
      <c r="ADF261" s="2"/>
      <c r="ADG261" s="2"/>
      <c r="ADH261" s="2"/>
      <c r="ADI261" s="2"/>
      <c r="ADJ261" s="2"/>
      <c r="ADK261" s="2"/>
      <c r="ADL261" s="2"/>
      <c r="ADM261" s="2"/>
      <c r="ADN261" s="2"/>
      <c r="ADO261" s="2"/>
      <c r="ADP261" s="2"/>
      <c r="ADQ261" s="2"/>
      <c r="ADR261" s="2"/>
      <c r="ADS261" s="2"/>
      <c r="ADT261" s="2"/>
      <c r="ADU261" s="2"/>
      <c r="ADV261" s="2"/>
      <c r="ADW261" s="2"/>
      <c r="ADX261" s="2"/>
      <c r="ADY261" s="2"/>
      <c r="ADZ261" s="2"/>
      <c r="AEA261" s="2"/>
      <c r="AEB261" s="2"/>
      <c r="AEC261" s="2"/>
      <c r="AED261" s="2"/>
      <c r="AEE261" s="2"/>
      <c r="AEF261" s="2"/>
      <c r="AEG261" s="2"/>
      <c r="AEH261" s="2"/>
      <c r="AEI261" s="2"/>
      <c r="AEJ261" s="2"/>
      <c r="AEK261" s="2"/>
      <c r="AEL261" s="2"/>
      <c r="AEM261" s="2"/>
      <c r="AEN261" s="2"/>
      <c r="AEO261" s="2"/>
      <c r="AEP261" s="2"/>
      <c r="AEQ261" s="2"/>
      <c r="AER261" s="2"/>
      <c r="AES261" s="2"/>
      <c r="AET261" s="2"/>
      <c r="AEU261" s="2"/>
      <c r="AEV261" s="2"/>
      <c r="AEW261" s="2"/>
      <c r="AEX261" s="2"/>
      <c r="AEY261" s="2"/>
      <c r="AEZ261" s="2"/>
      <c r="AFA261" s="2"/>
      <c r="AFB261" s="2"/>
      <c r="AFC261" s="2"/>
      <c r="AFD261" s="2"/>
      <c r="AFE261" s="2"/>
      <c r="AFF261" s="2"/>
      <c r="AFG261" s="2"/>
      <c r="AFH261" s="2"/>
      <c r="AFI261" s="2"/>
      <c r="AFJ261" s="2"/>
      <c r="AFK261" s="2"/>
      <c r="AFL261" s="2"/>
      <c r="AFM261" s="2"/>
      <c r="AFN261" s="2"/>
      <c r="AFO261" s="2"/>
      <c r="AFP261" s="2"/>
      <c r="AFQ261" s="2"/>
      <c r="AFR261" s="2"/>
      <c r="AFS261" s="2"/>
      <c r="AFT261" s="2"/>
      <c r="AFU261" s="2"/>
      <c r="AFV261" s="2"/>
      <c r="AFW261" s="2"/>
      <c r="AFX261" s="2"/>
      <c r="AFY261" s="2"/>
      <c r="AFZ261" s="2"/>
      <c r="AGA261" s="2"/>
      <c r="AGB261" s="2"/>
      <c r="AGC261" s="2"/>
      <c r="AGD261" s="2"/>
      <c r="AGE261" s="2"/>
      <c r="AGF261" s="2"/>
      <c r="AGG261" s="2"/>
      <c r="AGH261" s="2"/>
      <c r="AGI261" s="2"/>
      <c r="AGJ261" s="2"/>
      <c r="AGK261" s="2"/>
      <c r="AGL261" s="2"/>
      <c r="AGM261" s="2"/>
      <c r="AGN261" s="2"/>
      <c r="AGO261" s="2"/>
      <c r="AGP261" s="2"/>
      <c r="AGQ261" s="2"/>
      <c r="AGR261" s="2"/>
      <c r="AGS261" s="2"/>
      <c r="AGT261" s="2"/>
      <c r="AGU261" s="2"/>
      <c r="AGV261" s="2"/>
      <c r="AGW261" s="2"/>
      <c r="AGX261" s="2"/>
      <c r="AGY261" s="2"/>
      <c r="AGZ261" s="2"/>
      <c r="AHA261" s="2"/>
      <c r="AHB261" s="2"/>
      <c r="AHC261" s="2"/>
      <c r="AHD261" s="2"/>
      <c r="AHE261" s="2"/>
      <c r="AHF261" s="2"/>
      <c r="AHG261" s="2"/>
      <c r="AHH261" s="2"/>
      <c r="AHI261" s="2"/>
      <c r="AHJ261" s="2"/>
      <c r="AHK261" s="2"/>
      <c r="AHL261" s="2"/>
      <c r="AHM261" s="2"/>
      <c r="AHN261" s="2"/>
      <c r="AHO261" s="2"/>
      <c r="AHP261" s="2"/>
      <c r="AHQ261" s="2"/>
      <c r="AHR261" s="2"/>
      <c r="AHS261" s="2"/>
      <c r="AHT261" s="2"/>
      <c r="AHU261" s="2"/>
      <c r="AHV261" s="2"/>
      <c r="AHW261" s="2"/>
      <c r="AHX261" s="2"/>
      <c r="AHY261" s="2"/>
      <c r="AHZ261" s="2"/>
      <c r="AIA261" s="2"/>
      <c r="AIB261" s="2"/>
      <c r="AIC261" s="2"/>
      <c r="AID261" s="2"/>
      <c r="AIE261" s="2"/>
      <c r="AIF261" s="2"/>
      <c r="AIG261" s="2"/>
      <c r="AIH261" s="2"/>
      <c r="AII261" s="2"/>
      <c r="AIJ261" s="2"/>
      <c r="AIK261" s="2"/>
      <c r="AIL261" s="2"/>
      <c r="AIM261" s="2"/>
      <c r="AIN261" s="2"/>
      <c r="AIO261" s="2"/>
      <c r="AIP261" s="2"/>
      <c r="AIQ261" s="2"/>
      <c r="AIR261" s="2"/>
      <c r="AIS261" s="2"/>
      <c r="AIT261" s="2"/>
      <c r="AIU261" s="2"/>
      <c r="AIV261" s="2"/>
      <c r="AIW261" s="2"/>
      <c r="AIX261" s="2"/>
      <c r="AIY261" s="2"/>
      <c r="AIZ261" s="2"/>
      <c r="AJA261" s="2"/>
      <c r="AJB261" s="2"/>
      <c r="AJC261" s="2"/>
      <c r="AJD261" s="2"/>
      <c r="AJE261" s="2"/>
      <c r="AJF261" s="2"/>
      <c r="AJG261" s="2"/>
      <c r="AJH261" s="2"/>
      <c r="AJI261" s="2"/>
      <c r="AJJ261" s="2"/>
      <c r="AJK261" s="2"/>
      <c r="AJL261" s="2"/>
      <c r="AJM261" s="2"/>
      <c r="AJN261" s="2"/>
      <c r="AJO261" s="2"/>
      <c r="AJP261" s="2"/>
      <c r="AJQ261" s="2"/>
    </row>
    <row r="262" spans="1:953" s="1" customFormat="1">
      <c r="A262" s="2"/>
      <c r="B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  <c r="FS262" s="2"/>
      <c r="FT262" s="2"/>
      <c r="FU262" s="2"/>
      <c r="FV262" s="2"/>
      <c r="FW262" s="2"/>
      <c r="FX262" s="2"/>
      <c r="FY262" s="2"/>
      <c r="FZ262" s="2"/>
      <c r="GA262" s="2"/>
      <c r="GB262" s="2"/>
      <c r="GC262" s="2"/>
      <c r="GD262" s="2"/>
      <c r="GE262" s="2"/>
      <c r="GF262" s="2"/>
      <c r="GG262" s="2"/>
      <c r="GH262" s="2"/>
      <c r="GI262" s="2"/>
      <c r="GJ262" s="2"/>
      <c r="GK262" s="2"/>
      <c r="GL262" s="2"/>
      <c r="GM262" s="2"/>
      <c r="GN262" s="2"/>
      <c r="GO262" s="2"/>
      <c r="GP262" s="2"/>
      <c r="GQ262" s="2"/>
      <c r="GR262" s="2"/>
      <c r="GS262" s="2"/>
      <c r="GT262" s="2"/>
      <c r="GU262" s="2"/>
      <c r="GV262" s="2"/>
      <c r="GW262" s="2"/>
      <c r="GX262" s="2"/>
      <c r="GY262" s="2"/>
      <c r="GZ262" s="2"/>
      <c r="HA262" s="2"/>
      <c r="HB262" s="2"/>
      <c r="HC262" s="2"/>
      <c r="HD262" s="2"/>
      <c r="HE262" s="2"/>
      <c r="HF262" s="2"/>
      <c r="HG262" s="2"/>
      <c r="HH262" s="2"/>
      <c r="HI262" s="2"/>
      <c r="HJ262" s="2"/>
      <c r="HK262" s="2"/>
      <c r="HL262" s="2"/>
      <c r="HM262" s="2"/>
      <c r="HN262" s="2"/>
      <c r="HO262" s="2"/>
      <c r="HP262" s="2"/>
      <c r="HQ262" s="2"/>
      <c r="HR262" s="2"/>
      <c r="HS262" s="2"/>
      <c r="HT262" s="2"/>
      <c r="HU262" s="2"/>
      <c r="HV262" s="2"/>
      <c r="HW262" s="2"/>
      <c r="HX262" s="2"/>
      <c r="HY262" s="2"/>
      <c r="HZ262" s="2"/>
      <c r="IA262" s="2"/>
      <c r="IB262" s="2"/>
      <c r="IC262" s="2"/>
      <c r="ID262" s="2"/>
      <c r="IE262" s="2"/>
      <c r="IF262" s="2"/>
      <c r="IG262" s="2"/>
      <c r="IH262" s="2"/>
      <c r="II262" s="2"/>
      <c r="IJ262" s="2"/>
      <c r="IK262" s="2"/>
      <c r="IL262" s="2"/>
      <c r="IM262" s="2"/>
      <c r="IN262" s="2"/>
      <c r="IO262" s="2"/>
      <c r="IP262" s="2"/>
      <c r="IQ262" s="2"/>
      <c r="IR262" s="2"/>
      <c r="IS262" s="2"/>
      <c r="IT262" s="2"/>
      <c r="IU262" s="2"/>
      <c r="IV262" s="2"/>
      <c r="IW262" s="2"/>
      <c r="IX262" s="2"/>
      <c r="IY262" s="2"/>
      <c r="IZ262" s="2"/>
      <c r="JA262" s="2"/>
      <c r="JB262" s="2"/>
      <c r="JC262" s="2"/>
      <c r="JD262" s="2"/>
      <c r="JE262" s="2"/>
      <c r="JF262" s="2"/>
      <c r="JG262" s="2"/>
      <c r="JH262" s="2"/>
      <c r="JI262" s="2"/>
      <c r="JJ262" s="2"/>
      <c r="JK262" s="2"/>
      <c r="JL262" s="2"/>
      <c r="JM262" s="2"/>
      <c r="JN262" s="2"/>
      <c r="JO262" s="2"/>
      <c r="JP262" s="2"/>
      <c r="JQ262" s="2"/>
      <c r="JR262" s="2"/>
      <c r="JS262" s="2"/>
      <c r="JT262" s="2"/>
      <c r="JU262" s="2"/>
      <c r="JV262" s="2"/>
      <c r="JW262" s="2"/>
      <c r="JX262" s="2"/>
      <c r="JY262" s="2"/>
      <c r="JZ262" s="2"/>
      <c r="KA262" s="2"/>
      <c r="KB262" s="2"/>
      <c r="KC262" s="2"/>
      <c r="KD262" s="2"/>
      <c r="KE262" s="2"/>
      <c r="KF262" s="2"/>
      <c r="KG262" s="2"/>
      <c r="KH262" s="2"/>
      <c r="KI262" s="2"/>
      <c r="KJ262" s="2"/>
      <c r="KK262" s="2"/>
      <c r="KL262" s="2"/>
      <c r="KM262" s="2"/>
      <c r="KN262" s="2"/>
      <c r="KO262" s="2"/>
      <c r="KP262" s="2"/>
      <c r="KQ262" s="2"/>
      <c r="KR262" s="2"/>
      <c r="KS262" s="2"/>
      <c r="KT262" s="2"/>
      <c r="KU262" s="2"/>
      <c r="KV262" s="2"/>
      <c r="KW262" s="2"/>
      <c r="KX262" s="2"/>
      <c r="KY262" s="2"/>
      <c r="KZ262" s="2"/>
      <c r="LA262" s="2"/>
      <c r="LB262" s="2"/>
      <c r="LC262" s="2"/>
      <c r="LD262" s="2"/>
      <c r="LE262" s="2"/>
      <c r="LF262" s="2"/>
      <c r="LG262" s="2"/>
      <c r="LH262" s="2"/>
      <c r="LI262" s="2"/>
      <c r="LJ262" s="2"/>
      <c r="LK262" s="2"/>
      <c r="LL262" s="2"/>
      <c r="LM262" s="2"/>
      <c r="LN262" s="2"/>
      <c r="LO262" s="2"/>
      <c r="LP262" s="2"/>
      <c r="LQ262" s="2"/>
      <c r="LR262" s="2"/>
      <c r="LS262" s="2"/>
      <c r="LT262" s="2"/>
      <c r="LU262" s="2"/>
      <c r="LV262" s="2"/>
      <c r="LW262" s="2"/>
      <c r="LX262" s="2"/>
      <c r="LY262" s="2"/>
      <c r="LZ262" s="2"/>
      <c r="MA262" s="2"/>
      <c r="MB262" s="2"/>
      <c r="MC262" s="2"/>
      <c r="MD262" s="2"/>
      <c r="ME262" s="2"/>
      <c r="MF262" s="2"/>
      <c r="MG262" s="2"/>
      <c r="MH262" s="2"/>
      <c r="MI262" s="2"/>
      <c r="MJ262" s="2"/>
      <c r="MK262" s="2"/>
      <c r="ML262" s="2"/>
      <c r="MM262" s="2"/>
      <c r="MN262" s="2"/>
      <c r="MO262" s="2"/>
      <c r="MP262" s="2"/>
      <c r="MQ262" s="2"/>
      <c r="MR262" s="2"/>
      <c r="MS262" s="2"/>
      <c r="MT262" s="2"/>
      <c r="MU262" s="2"/>
      <c r="MV262" s="2"/>
      <c r="MW262" s="2"/>
      <c r="MX262" s="2"/>
      <c r="MY262" s="2"/>
      <c r="MZ262" s="2"/>
      <c r="NA262" s="2"/>
      <c r="NB262" s="2"/>
      <c r="NC262" s="2"/>
      <c r="ND262" s="2"/>
      <c r="NE262" s="2"/>
      <c r="NF262" s="2"/>
      <c r="NG262" s="2"/>
      <c r="NH262" s="2"/>
      <c r="NI262" s="2"/>
      <c r="NJ262" s="2"/>
      <c r="NK262" s="2"/>
      <c r="NL262" s="2"/>
      <c r="NM262" s="2"/>
      <c r="NN262" s="2"/>
      <c r="NO262" s="2"/>
      <c r="NP262" s="2"/>
      <c r="NQ262" s="2"/>
      <c r="NR262" s="2"/>
      <c r="NS262" s="2"/>
      <c r="NT262" s="2"/>
      <c r="NU262" s="2"/>
      <c r="NV262" s="2"/>
      <c r="NW262" s="2"/>
      <c r="NX262" s="2"/>
      <c r="NY262" s="2"/>
      <c r="NZ262" s="2"/>
      <c r="OA262" s="2"/>
      <c r="OB262" s="2"/>
      <c r="OC262" s="2"/>
      <c r="OD262" s="2"/>
      <c r="OE262" s="2"/>
      <c r="OF262" s="2"/>
      <c r="OG262" s="2"/>
      <c r="OH262" s="2"/>
      <c r="OI262" s="2"/>
      <c r="OJ262" s="2"/>
      <c r="OK262" s="2"/>
      <c r="OL262" s="2"/>
      <c r="OM262" s="2"/>
      <c r="ON262" s="2"/>
      <c r="OO262" s="2"/>
      <c r="OP262" s="2"/>
      <c r="OQ262" s="2"/>
      <c r="OR262" s="2"/>
      <c r="OS262" s="2"/>
      <c r="OT262" s="2"/>
      <c r="OU262" s="2"/>
      <c r="OV262" s="2"/>
      <c r="OW262" s="2"/>
      <c r="OX262" s="2"/>
      <c r="OY262" s="2"/>
      <c r="OZ262" s="2"/>
      <c r="PA262" s="2"/>
      <c r="PB262" s="2"/>
      <c r="PC262" s="2"/>
      <c r="PD262" s="2"/>
      <c r="PE262" s="2"/>
      <c r="PF262" s="2"/>
      <c r="PG262" s="2"/>
      <c r="PH262" s="2"/>
      <c r="PI262" s="2"/>
      <c r="PJ262" s="2"/>
      <c r="PK262" s="2"/>
      <c r="PL262" s="2"/>
      <c r="PM262" s="2"/>
      <c r="PN262" s="2"/>
      <c r="PO262" s="2"/>
      <c r="PP262" s="2"/>
      <c r="PQ262" s="2"/>
      <c r="PR262" s="2"/>
      <c r="PS262" s="2"/>
      <c r="PT262" s="2"/>
      <c r="PU262" s="2"/>
      <c r="PV262" s="2"/>
      <c r="PW262" s="2"/>
      <c r="PX262" s="2"/>
      <c r="PY262" s="2"/>
      <c r="PZ262" s="2"/>
      <c r="QA262" s="2"/>
      <c r="QB262" s="2"/>
      <c r="QC262" s="2"/>
      <c r="QD262" s="2"/>
      <c r="QE262" s="2"/>
      <c r="QF262" s="2"/>
      <c r="QG262" s="2"/>
      <c r="QH262" s="2"/>
      <c r="QI262" s="2"/>
      <c r="QJ262" s="2"/>
      <c r="QK262" s="2"/>
      <c r="QL262" s="2"/>
      <c r="QM262" s="2"/>
      <c r="QN262" s="2"/>
      <c r="QO262" s="2"/>
      <c r="QP262" s="2"/>
      <c r="QQ262" s="2"/>
      <c r="QR262" s="2"/>
      <c r="QS262" s="2"/>
      <c r="QT262" s="2"/>
      <c r="QU262" s="2"/>
      <c r="QV262" s="2"/>
      <c r="QW262" s="2"/>
      <c r="QX262" s="2"/>
      <c r="QY262" s="2"/>
      <c r="QZ262" s="2"/>
      <c r="RA262" s="2"/>
      <c r="RB262" s="2"/>
      <c r="RC262" s="2"/>
      <c r="RD262" s="2"/>
      <c r="RE262" s="2"/>
      <c r="RF262" s="2"/>
      <c r="RG262" s="2"/>
      <c r="RH262" s="2"/>
      <c r="RI262" s="2"/>
      <c r="RJ262" s="2"/>
      <c r="RK262" s="2"/>
      <c r="RL262" s="2"/>
      <c r="RM262" s="2"/>
      <c r="RN262" s="2"/>
      <c r="RO262" s="2"/>
      <c r="RP262" s="2"/>
      <c r="RQ262" s="2"/>
      <c r="RR262" s="2"/>
      <c r="RS262" s="2"/>
      <c r="RT262" s="2"/>
      <c r="RU262" s="2"/>
      <c r="RV262" s="2"/>
      <c r="RW262" s="2"/>
      <c r="RX262" s="2"/>
      <c r="RY262" s="2"/>
      <c r="RZ262" s="2"/>
      <c r="SA262" s="2"/>
      <c r="SB262" s="2"/>
      <c r="SC262" s="2"/>
      <c r="SD262" s="2"/>
      <c r="SE262" s="2"/>
      <c r="SF262" s="2"/>
      <c r="SG262" s="2"/>
      <c r="SH262" s="2"/>
      <c r="SI262" s="2"/>
      <c r="SJ262" s="2"/>
      <c r="SK262" s="2"/>
      <c r="SL262" s="2"/>
      <c r="SM262" s="2"/>
      <c r="SN262" s="2"/>
      <c r="SO262" s="2"/>
      <c r="SP262" s="2"/>
      <c r="SQ262" s="2"/>
      <c r="SR262" s="2"/>
      <c r="SS262" s="2"/>
      <c r="ST262" s="2"/>
      <c r="SU262" s="2"/>
      <c r="SV262" s="2"/>
      <c r="SW262" s="2"/>
      <c r="SX262" s="2"/>
      <c r="SY262" s="2"/>
      <c r="SZ262" s="2"/>
      <c r="TA262" s="2"/>
      <c r="TB262" s="2"/>
      <c r="TC262" s="2"/>
      <c r="TD262" s="2"/>
      <c r="TE262" s="2"/>
      <c r="TF262" s="2"/>
      <c r="TG262" s="2"/>
      <c r="TH262" s="2"/>
      <c r="TI262" s="2"/>
      <c r="TJ262" s="2"/>
      <c r="TK262" s="2"/>
      <c r="TL262" s="2"/>
      <c r="TM262" s="2"/>
      <c r="TN262" s="2"/>
      <c r="TO262" s="2"/>
      <c r="TP262" s="2"/>
      <c r="TQ262" s="2"/>
      <c r="TR262" s="2"/>
      <c r="TS262" s="2"/>
      <c r="TT262" s="2"/>
      <c r="TU262" s="2"/>
      <c r="TV262" s="2"/>
      <c r="TW262" s="2"/>
      <c r="TX262" s="2"/>
      <c r="TY262" s="2"/>
      <c r="TZ262" s="2"/>
      <c r="UA262" s="2"/>
      <c r="UB262" s="2"/>
      <c r="UC262" s="2"/>
      <c r="UD262" s="2"/>
      <c r="UE262" s="2"/>
      <c r="UF262" s="2"/>
      <c r="UG262" s="2"/>
      <c r="UH262" s="2"/>
      <c r="UI262" s="2"/>
      <c r="UJ262" s="2"/>
      <c r="UK262" s="2"/>
      <c r="UL262" s="2"/>
      <c r="UM262" s="2"/>
      <c r="UN262" s="2"/>
      <c r="UO262" s="2"/>
      <c r="UP262" s="2"/>
      <c r="UQ262" s="2"/>
      <c r="UR262" s="2"/>
      <c r="US262" s="2"/>
      <c r="UT262" s="2"/>
      <c r="UU262" s="2"/>
      <c r="UV262" s="2"/>
      <c r="UW262" s="2"/>
      <c r="UX262" s="2"/>
      <c r="UY262" s="2"/>
      <c r="UZ262" s="2"/>
      <c r="VA262" s="2"/>
      <c r="VB262" s="2"/>
      <c r="VC262" s="2"/>
      <c r="VD262" s="2"/>
      <c r="VE262" s="2"/>
      <c r="VF262" s="2"/>
      <c r="VG262" s="2"/>
      <c r="VH262" s="2"/>
      <c r="VI262" s="2"/>
      <c r="VJ262" s="2"/>
      <c r="VK262" s="2"/>
      <c r="VL262" s="2"/>
      <c r="VM262" s="2"/>
      <c r="VN262" s="2"/>
      <c r="VO262" s="2"/>
      <c r="VP262" s="2"/>
      <c r="VQ262" s="2"/>
      <c r="VR262" s="2"/>
      <c r="VS262" s="2"/>
      <c r="VT262" s="2"/>
      <c r="VU262" s="2"/>
      <c r="VV262" s="2"/>
      <c r="VW262" s="2"/>
      <c r="VX262" s="2"/>
      <c r="VY262" s="2"/>
      <c r="VZ262" s="2"/>
      <c r="WA262" s="2"/>
      <c r="WB262" s="2"/>
      <c r="WC262" s="2"/>
      <c r="WD262" s="2"/>
      <c r="WE262" s="2"/>
      <c r="WF262" s="2"/>
      <c r="WG262" s="2"/>
      <c r="WH262" s="2"/>
      <c r="WI262" s="2"/>
      <c r="WJ262" s="2"/>
      <c r="WK262" s="2"/>
      <c r="WL262" s="2"/>
      <c r="WM262" s="2"/>
      <c r="WN262" s="2"/>
      <c r="WO262" s="2"/>
      <c r="WP262" s="2"/>
      <c r="WQ262" s="2"/>
      <c r="WR262" s="2"/>
      <c r="WS262" s="2"/>
      <c r="WT262" s="2"/>
      <c r="WU262" s="2"/>
      <c r="WV262" s="2"/>
      <c r="WW262" s="2"/>
      <c r="WX262" s="2"/>
      <c r="WY262" s="2"/>
      <c r="WZ262" s="2"/>
      <c r="XA262" s="2"/>
      <c r="XB262" s="2"/>
      <c r="XC262" s="2"/>
      <c r="XD262" s="2"/>
      <c r="XE262" s="2"/>
      <c r="XF262" s="2"/>
      <c r="XG262" s="2"/>
      <c r="XH262" s="2"/>
      <c r="XI262" s="2"/>
      <c r="XJ262" s="2"/>
      <c r="XK262" s="2"/>
      <c r="XL262" s="2"/>
      <c r="XM262" s="2"/>
      <c r="XN262" s="2"/>
      <c r="XO262" s="2"/>
      <c r="XP262" s="2"/>
      <c r="XQ262" s="2"/>
      <c r="XR262" s="2"/>
      <c r="XS262" s="2"/>
      <c r="XT262" s="2"/>
      <c r="XU262" s="2"/>
      <c r="XV262" s="2"/>
      <c r="XW262" s="2"/>
      <c r="XX262" s="2"/>
      <c r="XY262" s="2"/>
      <c r="XZ262" s="2"/>
      <c r="YA262" s="2"/>
      <c r="YB262" s="2"/>
      <c r="YC262" s="2"/>
      <c r="YD262" s="2"/>
      <c r="YE262" s="2"/>
      <c r="YF262" s="2"/>
      <c r="YG262" s="2"/>
      <c r="YH262" s="2"/>
      <c r="YI262" s="2"/>
      <c r="YJ262" s="2"/>
      <c r="YK262" s="2"/>
      <c r="YL262" s="2"/>
      <c r="YM262" s="2"/>
      <c r="YN262" s="2"/>
      <c r="YO262" s="2"/>
      <c r="YP262" s="2"/>
      <c r="YQ262" s="2"/>
      <c r="YR262" s="2"/>
      <c r="YS262" s="2"/>
      <c r="YT262" s="2"/>
      <c r="YU262" s="2"/>
      <c r="YV262" s="2"/>
      <c r="YW262" s="2"/>
      <c r="YX262" s="2"/>
      <c r="YY262" s="2"/>
      <c r="YZ262" s="2"/>
      <c r="ZA262" s="2"/>
      <c r="ZB262" s="2"/>
      <c r="ZC262" s="2"/>
      <c r="ZD262" s="2"/>
      <c r="ZE262" s="2"/>
      <c r="ZF262" s="2"/>
      <c r="ZG262" s="2"/>
      <c r="ZH262" s="2"/>
      <c r="ZI262" s="2"/>
      <c r="ZJ262" s="2"/>
      <c r="ZK262" s="2"/>
      <c r="ZL262" s="2"/>
      <c r="ZM262" s="2"/>
      <c r="ZN262" s="2"/>
      <c r="ZO262" s="2"/>
      <c r="ZP262" s="2"/>
      <c r="ZQ262" s="2"/>
      <c r="ZR262" s="2"/>
      <c r="ZS262" s="2"/>
      <c r="ZT262" s="2"/>
      <c r="ZU262" s="2"/>
      <c r="ZV262" s="2"/>
      <c r="ZW262" s="2"/>
      <c r="ZX262" s="2"/>
      <c r="ZY262" s="2"/>
      <c r="ZZ262" s="2"/>
      <c r="AAA262" s="2"/>
      <c r="AAB262" s="2"/>
      <c r="AAC262" s="2"/>
      <c r="AAD262" s="2"/>
      <c r="AAE262" s="2"/>
      <c r="AAF262" s="2"/>
      <c r="AAG262" s="2"/>
      <c r="AAH262" s="2"/>
      <c r="AAI262" s="2"/>
      <c r="AAJ262" s="2"/>
      <c r="AAK262" s="2"/>
      <c r="AAL262" s="2"/>
      <c r="AAM262" s="2"/>
      <c r="AAN262" s="2"/>
      <c r="AAO262" s="2"/>
      <c r="AAP262" s="2"/>
      <c r="AAQ262" s="2"/>
      <c r="AAR262" s="2"/>
      <c r="AAS262" s="2"/>
      <c r="AAT262" s="2"/>
      <c r="AAU262" s="2"/>
      <c r="AAV262" s="2"/>
      <c r="AAW262" s="2"/>
      <c r="AAX262" s="2"/>
      <c r="AAY262" s="2"/>
      <c r="AAZ262" s="2"/>
      <c r="ABA262" s="2"/>
      <c r="ABB262" s="2"/>
      <c r="ABC262" s="2"/>
      <c r="ABD262" s="2"/>
      <c r="ABE262" s="2"/>
      <c r="ABF262" s="2"/>
      <c r="ABG262" s="2"/>
      <c r="ABH262" s="2"/>
      <c r="ABI262" s="2"/>
      <c r="ABJ262" s="2"/>
      <c r="ABK262" s="2"/>
      <c r="ABL262" s="2"/>
      <c r="ABM262" s="2"/>
      <c r="ABN262" s="2"/>
      <c r="ABO262" s="2"/>
      <c r="ABP262" s="2"/>
      <c r="ABQ262" s="2"/>
      <c r="ABR262" s="2"/>
      <c r="ABS262" s="2"/>
      <c r="ABT262" s="2"/>
      <c r="ABU262" s="2"/>
      <c r="ABV262" s="2"/>
      <c r="ABW262" s="2"/>
      <c r="ABX262" s="2"/>
      <c r="ABY262" s="2"/>
      <c r="ABZ262" s="2"/>
      <c r="ACA262" s="2"/>
      <c r="ACB262" s="2"/>
      <c r="ACC262" s="2"/>
      <c r="ACD262" s="2"/>
      <c r="ACE262" s="2"/>
      <c r="ACF262" s="2"/>
      <c r="ACG262" s="2"/>
      <c r="ACH262" s="2"/>
      <c r="ACI262" s="2"/>
      <c r="ACJ262" s="2"/>
      <c r="ACK262" s="2"/>
      <c r="ACL262" s="2"/>
      <c r="ACM262" s="2"/>
      <c r="ACN262" s="2"/>
      <c r="ACO262" s="2"/>
      <c r="ACP262" s="2"/>
      <c r="ACQ262" s="2"/>
      <c r="ACR262" s="2"/>
      <c r="ACS262" s="2"/>
      <c r="ACT262" s="2"/>
      <c r="ACU262" s="2"/>
      <c r="ACV262" s="2"/>
      <c r="ACW262" s="2"/>
      <c r="ACX262" s="2"/>
      <c r="ACY262" s="2"/>
      <c r="ACZ262" s="2"/>
      <c r="ADA262" s="2"/>
      <c r="ADB262" s="2"/>
      <c r="ADC262" s="2"/>
      <c r="ADD262" s="2"/>
      <c r="ADE262" s="2"/>
      <c r="ADF262" s="2"/>
      <c r="ADG262" s="2"/>
      <c r="ADH262" s="2"/>
      <c r="ADI262" s="2"/>
      <c r="ADJ262" s="2"/>
      <c r="ADK262" s="2"/>
      <c r="ADL262" s="2"/>
      <c r="ADM262" s="2"/>
      <c r="ADN262" s="2"/>
      <c r="ADO262" s="2"/>
      <c r="ADP262" s="2"/>
      <c r="ADQ262" s="2"/>
      <c r="ADR262" s="2"/>
      <c r="ADS262" s="2"/>
      <c r="ADT262" s="2"/>
      <c r="ADU262" s="2"/>
      <c r="ADV262" s="2"/>
      <c r="ADW262" s="2"/>
      <c r="ADX262" s="2"/>
      <c r="ADY262" s="2"/>
      <c r="ADZ262" s="2"/>
      <c r="AEA262" s="2"/>
      <c r="AEB262" s="2"/>
      <c r="AEC262" s="2"/>
      <c r="AED262" s="2"/>
      <c r="AEE262" s="2"/>
      <c r="AEF262" s="2"/>
      <c r="AEG262" s="2"/>
      <c r="AEH262" s="2"/>
      <c r="AEI262" s="2"/>
      <c r="AEJ262" s="2"/>
      <c r="AEK262" s="2"/>
      <c r="AEL262" s="2"/>
      <c r="AEM262" s="2"/>
      <c r="AEN262" s="2"/>
      <c r="AEO262" s="2"/>
      <c r="AEP262" s="2"/>
      <c r="AEQ262" s="2"/>
      <c r="AER262" s="2"/>
      <c r="AES262" s="2"/>
      <c r="AET262" s="2"/>
      <c r="AEU262" s="2"/>
      <c r="AEV262" s="2"/>
      <c r="AEW262" s="2"/>
      <c r="AEX262" s="2"/>
      <c r="AEY262" s="2"/>
      <c r="AEZ262" s="2"/>
      <c r="AFA262" s="2"/>
      <c r="AFB262" s="2"/>
      <c r="AFC262" s="2"/>
      <c r="AFD262" s="2"/>
      <c r="AFE262" s="2"/>
      <c r="AFF262" s="2"/>
      <c r="AFG262" s="2"/>
      <c r="AFH262" s="2"/>
      <c r="AFI262" s="2"/>
      <c r="AFJ262" s="2"/>
      <c r="AFK262" s="2"/>
      <c r="AFL262" s="2"/>
      <c r="AFM262" s="2"/>
      <c r="AFN262" s="2"/>
      <c r="AFO262" s="2"/>
      <c r="AFP262" s="2"/>
      <c r="AFQ262" s="2"/>
      <c r="AFR262" s="2"/>
      <c r="AFS262" s="2"/>
      <c r="AFT262" s="2"/>
      <c r="AFU262" s="2"/>
      <c r="AFV262" s="2"/>
      <c r="AFW262" s="2"/>
      <c r="AFX262" s="2"/>
      <c r="AFY262" s="2"/>
      <c r="AFZ262" s="2"/>
      <c r="AGA262" s="2"/>
      <c r="AGB262" s="2"/>
      <c r="AGC262" s="2"/>
      <c r="AGD262" s="2"/>
      <c r="AGE262" s="2"/>
      <c r="AGF262" s="2"/>
      <c r="AGG262" s="2"/>
      <c r="AGH262" s="2"/>
      <c r="AGI262" s="2"/>
      <c r="AGJ262" s="2"/>
      <c r="AGK262" s="2"/>
      <c r="AGL262" s="2"/>
      <c r="AGM262" s="2"/>
      <c r="AGN262" s="2"/>
      <c r="AGO262" s="2"/>
      <c r="AGP262" s="2"/>
      <c r="AGQ262" s="2"/>
      <c r="AGR262" s="2"/>
      <c r="AGS262" s="2"/>
      <c r="AGT262" s="2"/>
      <c r="AGU262" s="2"/>
      <c r="AGV262" s="2"/>
      <c r="AGW262" s="2"/>
      <c r="AGX262" s="2"/>
      <c r="AGY262" s="2"/>
      <c r="AGZ262" s="2"/>
      <c r="AHA262" s="2"/>
      <c r="AHB262" s="2"/>
      <c r="AHC262" s="2"/>
      <c r="AHD262" s="2"/>
      <c r="AHE262" s="2"/>
      <c r="AHF262" s="2"/>
      <c r="AHG262" s="2"/>
      <c r="AHH262" s="2"/>
      <c r="AHI262" s="2"/>
      <c r="AHJ262" s="2"/>
      <c r="AHK262" s="2"/>
      <c r="AHL262" s="2"/>
      <c r="AHM262" s="2"/>
      <c r="AHN262" s="2"/>
      <c r="AHO262" s="2"/>
      <c r="AHP262" s="2"/>
      <c r="AHQ262" s="2"/>
      <c r="AHR262" s="2"/>
      <c r="AHS262" s="2"/>
      <c r="AHT262" s="2"/>
      <c r="AHU262" s="2"/>
      <c r="AHV262" s="2"/>
      <c r="AHW262" s="2"/>
      <c r="AHX262" s="2"/>
      <c r="AHY262" s="2"/>
      <c r="AHZ262" s="2"/>
      <c r="AIA262" s="2"/>
      <c r="AIB262" s="2"/>
      <c r="AIC262" s="2"/>
      <c r="AID262" s="2"/>
      <c r="AIE262" s="2"/>
      <c r="AIF262" s="2"/>
      <c r="AIG262" s="2"/>
      <c r="AIH262" s="2"/>
      <c r="AII262" s="2"/>
      <c r="AIJ262" s="2"/>
      <c r="AIK262" s="2"/>
      <c r="AIL262" s="2"/>
      <c r="AIM262" s="2"/>
      <c r="AIN262" s="2"/>
      <c r="AIO262" s="2"/>
      <c r="AIP262" s="2"/>
      <c r="AIQ262" s="2"/>
      <c r="AIR262" s="2"/>
      <c r="AIS262" s="2"/>
      <c r="AIT262" s="2"/>
      <c r="AIU262" s="2"/>
      <c r="AIV262" s="2"/>
      <c r="AIW262" s="2"/>
      <c r="AIX262" s="2"/>
      <c r="AIY262" s="2"/>
      <c r="AIZ262" s="2"/>
      <c r="AJA262" s="2"/>
      <c r="AJB262" s="2"/>
      <c r="AJC262" s="2"/>
      <c r="AJD262" s="2"/>
      <c r="AJE262" s="2"/>
      <c r="AJF262" s="2"/>
      <c r="AJG262" s="2"/>
      <c r="AJH262" s="2"/>
      <c r="AJI262" s="2"/>
      <c r="AJJ262" s="2"/>
      <c r="AJK262" s="2"/>
      <c r="AJL262" s="2"/>
      <c r="AJM262" s="2"/>
      <c r="AJN262" s="2"/>
      <c r="AJO262" s="2"/>
      <c r="AJP262" s="2"/>
      <c r="AJQ262" s="2"/>
    </row>
    <row r="263" spans="1:953" s="1" customFormat="1">
      <c r="A263" s="2"/>
      <c r="B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  <c r="GI263" s="2"/>
      <c r="GJ263" s="2"/>
      <c r="GK263" s="2"/>
      <c r="GL263" s="2"/>
      <c r="GM263" s="2"/>
      <c r="GN263" s="2"/>
      <c r="GO263" s="2"/>
      <c r="GP263" s="2"/>
      <c r="GQ263" s="2"/>
      <c r="GR263" s="2"/>
      <c r="GS263" s="2"/>
      <c r="GT263" s="2"/>
      <c r="GU263" s="2"/>
      <c r="GV263" s="2"/>
      <c r="GW263" s="2"/>
      <c r="GX263" s="2"/>
      <c r="GY263" s="2"/>
      <c r="GZ263" s="2"/>
      <c r="HA263" s="2"/>
      <c r="HB263" s="2"/>
      <c r="HC263" s="2"/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/>
      <c r="HP263" s="2"/>
      <c r="HQ263" s="2"/>
      <c r="HR263" s="2"/>
      <c r="HS263" s="2"/>
      <c r="HT263" s="2"/>
      <c r="HU263" s="2"/>
      <c r="HV263" s="2"/>
      <c r="HW263" s="2"/>
      <c r="HX263" s="2"/>
      <c r="HY263" s="2"/>
      <c r="HZ263" s="2"/>
      <c r="IA263" s="2"/>
      <c r="IB263" s="2"/>
      <c r="IC263" s="2"/>
      <c r="ID263" s="2"/>
      <c r="IE263" s="2"/>
      <c r="IF263" s="2"/>
      <c r="IG263" s="2"/>
      <c r="IH263" s="2"/>
      <c r="II263" s="2"/>
      <c r="IJ263" s="2"/>
      <c r="IK263" s="2"/>
      <c r="IL263" s="2"/>
      <c r="IM263" s="2"/>
      <c r="IN263" s="2"/>
      <c r="IO263" s="2"/>
      <c r="IP263" s="2"/>
      <c r="IQ263" s="2"/>
      <c r="IR263" s="2"/>
      <c r="IS263" s="2"/>
      <c r="IT263" s="2"/>
      <c r="IU263" s="2"/>
      <c r="IV263" s="2"/>
      <c r="IW263" s="2"/>
      <c r="IX263" s="2"/>
      <c r="IY263" s="2"/>
      <c r="IZ263" s="2"/>
      <c r="JA263" s="2"/>
      <c r="JB263" s="2"/>
      <c r="JC263" s="2"/>
      <c r="JD263" s="2"/>
      <c r="JE263" s="2"/>
      <c r="JF263" s="2"/>
      <c r="JG263" s="2"/>
      <c r="JH263" s="2"/>
      <c r="JI263" s="2"/>
      <c r="JJ263" s="2"/>
      <c r="JK263" s="2"/>
      <c r="JL263" s="2"/>
      <c r="JM263" s="2"/>
      <c r="JN263" s="2"/>
      <c r="JO263" s="2"/>
      <c r="JP263" s="2"/>
      <c r="JQ263" s="2"/>
      <c r="JR263" s="2"/>
      <c r="JS263" s="2"/>
      <c r="JT263" s="2"/>
      <c r="JU263" s="2"/>
      <c r="JV263" s="2"/>
      <c r="JW263" s="2"/>
      <c r="JX263" s="2"/>
      <c r="JY263" s="2"/>
      <c r="JZ263" s="2"/>
      <c r="KA263" s="2"/>
      <c r="KB263" s="2"/>
      <c r="KC263" s="2"/>
      <c r="KD263" s="2"/>
      <c r="KE263" s="2"/>
      <c r="KF263" s="2"/>
      <c r="KG263" s="2"/>
      <c r="KH263" s="2"/>
      <c r="KI263" s="2"/>
      <c r="KJ263" s="2"/>
      <c r="KK263" s="2"/>
      <c r="KL263" s="2"/>
      <c r="KM263" s="2"/>
      <c r="KN263" s="2"/>
      <c r="KO263" s="2"/>
      <c r="KP263" s="2"/>
      <c r="KQ263" s="2"/>
      <c r="KR263" s="2"/>
      <c r="KS263" s="2"/>
      <c r="KT263" s="2"/>
      <c r="KU263" s="2"/>
      <c r="KV263" s="2"/>
      <c r="KW263" s="2"/>
      <c r="KX263" s="2"/>
      <c r="KY263" s="2"/>
      <c r="KZ263" s="2"/>
      <c r="LA263" s="2"/>
      <c r="LB263" s="2"/>
      <c r="LC263" s="2"/>
      <c r="LD263" s="2"/>
      <c r="LE263" s="2"/>
      <c r="LF263" s="2"/>
      <c r="LG263" s="2"/>
      <c r="LH263" s="2"/>
      <c r="LI263" s="2"/>
      <c r="LJ263" s="2"/>
      <c r="LK263" s="2"/>
      <c r="LL263" s="2"/>
      <c r="LM263" s="2"/>
      <c r="LN263" s="2"/>
      <c r="LO263" s="2"/>
      <c r="LP263" s="2"/>
      <c r="LQ263" s="2"/>
      <c r="LR263" s="2"/>
      <c r="LS263" s="2"/>
      <c r="LT263" s="2"/>
      <c r="LU263" s="2"/>
      <c r="LV263" s="2"/>
      <c r="LW263" s="2"/>
      <c r="LX263" s="2"/>
      <c r="LY263" s="2"/>
      <c r="LZ263" s="2"/>
      <c r="MA263" s="2"/>
      <c r="MB263" s="2"/>
      <c r="MC263" s="2"/>
      <c r="MD263" s="2"/>
      <c r="ME263" s="2"/>
      <c r="MF263" s="2"/>
      <c r="MG263" s="2"/>
      <c r="MH263" s="2"/>
      <c r="MI263" s="2"/>
      <c r="MJ263" s="2"/>
      <c r="MK263" s="2"/>
      <c r="ML263" s="2"/>
      <c r="MM263" s="2"/>
      <c r="MN263" s="2"/>
      <c r="MO263" s="2"/>
      <c r="MP263" s="2"/>
      <c r="MQ263" s="2"/>
      <c r="MR263" s="2"/>
      <c r="MS263" s="2"/>
      <c r="MT263" s="2"/>
      <c r="MU263" s="2"/>
      <c r="MV263" s="2"/>
      <c r="MW263" s="2"/>
      <c r="MX263" s="2"/>
      <c r="MY263" s="2"/>
      <c r="MZ263" s="2"/>
      <c r="NA263" s="2"/>
      <c r="NB263" s="2"/>
      <c r="NC263" s="2"/>
      <c r="ND263" s="2"/>
      <c r="NE263" s="2"/>
      <c r="NF263" s="2"/>
      <c r="NG263" s="2"/>
      <c r="NH263" s="2"/>
      <c r="NI263" s="2"/>
      <c r="NJ263" s="2"/>
      <c r="NK263" s="2"/>
      <c r="NL263" s="2"/>
      <c r="NM263" s="2"/>
      <c r="NN263" s="2"/>
      <c r="NO263" s="2"/>
      <c r="NP263" s="2"/>
      <c r="NQ263" s="2"/>
      <c r="NR263" s="2"/>
      <c r="NS263" s="2"/>
      <c r="NT263" s="2"/>
      <c r="NU263" s="2"/>
      <c r="NV263" s="2"/>
      <c r="NW263" s="2"/>
      <c r="NX263" s="2"/>
      <c r="NY263" s="2"/>
      <c r="NZ263" s="2"/>
      <c r="OA263" s="2"/>
      <c r="OB263" s="2"/>
      <c r="OC263" s="2"/>
      <c r="OD263" s="2"/>
      <c r="OE263" s="2"/>
      <c r="OF263" s="2"/>
      <c r="OG263" s="2"/>
      <c r="OH263" s="2"/>
      <c r="OI263" s="2"/>
      <c r="OJ263" s="2"/>
      <c r="OK263" s="2"/>
      <c r="OL263" s="2"/>
      <c r="OM263" s="2"/>
      <c r="ON263" s="2"/>
      <c r="OO263" s="2"/>
      <c r="OP263" s="2"/>
      <c r="OQ263" s="2"/>
      <c r="OR263" s="2"/>
      <c r="OS263" s="2"/>
      <c r="OT263" s="2"/>
      <c r="OU263" s="2"/>
      <c r="OV263" s="2"/>
      <c r="OW263" s="2"/>
      <c r="OX263" s="2"/>
      <c r="OY263" s="2"/>
      <c r="OZ263" s="2"/>
      <c r="PA263" s="2"/>
      <c r="PB263" s="2"/>
      <c r="PC263" s="2"/>
      <c r="PD263" s="2"/>
      <c r="PE263" s="2"/>
      <c r="PF263" s="2"/>
      <c r="PG263" s="2"/>
      <c r="PH263" s="2"/>
      <c r="PI263" s="2"/>
      <c r="PJ263" s="2"/>
      <c r="PK263" s="2"/>
      <c r="PL263" s="2"/>
      <c r="PM263" s="2"/>
      <c r="PN263" s="2"/>
      <c r="PO263" s="2"/>
      <c r="PP263" s="2"/>
      <c r="PQ263" s="2"/>
      <c r="PR263" s="2"/>
      <c r="PS263" s="2"/>
      <c r="PT263" s="2"/>
      <c r="PU263" s="2"/>
      <c r="PV263" s="2"/>
      <c r="PW263" s="2"/>
      <c r="PX263" s="2"/>
      <c r="PY263" s="2"/>
      <c r="PZ263" s="2"/>
      <c r="QA263" s="2"/>
      <c r="QB263" s="2"/>
      <c r="QC263" s="2"/>
      <c r="QD263" s="2"/>
      <c r="QE263" s="2"/>
      <c r="QF263" s="2"/>
      <c r="QG263" s="2"/>
      <c r="QH263" s="2"/>
      <c r="QI263" s="2"/>
      <c r="QJ263" s="2"/>
      <c r="QK263" s="2"/>
      <c r="QL263" s="2"/>
      <c r="QM263" s="2"/>
      <c r="QN263" s="2"/>
      <c r="QO263" s="2"/>
      <c r="QP263" s="2"/>
      <c r="QQ263" s="2"/>
      <c r="QR263" s="2"/>
      <c r="QS263" s="2"/>
      <c r="QT263" s="2"/>
      <c r="QU263" s="2"/>
      <c r="QV263" s="2"/>
      <c r="QW263" s="2"/>
      <c r="QX263" s="2"/>
      <c r="QY263" s="2"/>
      <c r="QZ263" s="2"/>
      <c r="RA263" s="2"/>
      <c r="RB263" s="2"/>
      <c r="RC263" s="2"/>
      <c r="RD263" s="2"/>
      <c r="RE263" s="2"/>
      <c r="RF263" s="2"/>
      <c r="RG263" s="2"/>
      <c r="RH263" s="2"/>
      <c r="RI263" s="2"/>
      <c r="RJ263" s="2"/>
      <c r="RK263" s="2"/>
      <c r="RL263" s="2"/>
      <c r="RM263" s="2"/>
      <c r="RN263" s="2"/>
      <c r="RO263" s="2"/>
      <c r="RP263" s="2"/>
      <c r="RQ263" s="2"/>
      <c r="RR263" s="2"/>
      <c r="RS263" s="2"/>
      <c r="RT263" s="2"/>
      <c r="RU263" s="2"/>
      <c r="RV263" s="2"/>
      <c r="RW263" s="2"/>
      <c r="RX263" s="2"/>
      <c r="RY263" s="2"/>
      <c r="RZ263" s="2"/>
      <c r="SA263" s="2"/>
      <c r="SB263" s="2"/>
      <c r="SC263" s="2"/>
      <c r="SD263" s="2"/>
      <c r="SE263" s="2"/>
      <c r="SF263" s="2"/>
      <c r="SG263" s="2"/>
      <c r="SH263" s="2"/>
      <c r="SI263" s="2"/>
      <c r="SJ263" s="2"/>
      <c r="SK263" s="2"/>
      <c r="SL263" s="2"/>
      <c r="SM263" s="2"/>
      <c r="SN263" s="2"/>
      <c r="SO263" s="2"/>
      <c r="SP263" s="2"/>
      <c r="SQ263" s="2"/>
      <c r="SR263" s="2"/>
      <c r="SS263" s="2"/>
      <c r="ST263" s="2"/>
      <c r="SU263" s="2"/>
      <c r="SV263" s="2"/>
      <c r="SW263" s="2"/>
      <c r="SX263" s="2"/>
      <c r="SY263" s="2"/>
      <c r="SZ263" s="2"/>
      <c r="TA263" s="2"/>
      <c r="TB263" s="2"/>
      <c r="TC263" s="2"/>
      <c r="TD263" s="2"/>
      <c r="TE263" s="2"/>
      <c r="TF263" s="2"/>
      <c r="TG263" s="2"/>
      <c r="TH263" s="2"/>
      <c r="TI263" s="2"/>
      <c r="TJ263" s="2"/>
      <c r="TK263" s="2"/>
      <c r="TL263" s="2"/>
      <c r="TM263" s="2"/>
      <c r="TN263" s="2"/>
      <c r="TO263" s="2"/>
      <c r="TP263" s="2"/>
      <c r="TQ263" s="2"/>
      <c r="TR263" s="2"/>
      <c r="TS263" s="2"/>
      <c r="TT263" s="2"/>
      <c r="TU263" s="2"/>
      <c r="TV263" s="2"/>
      <c r="TW263" s="2"/>
      <c r="TX263" s="2"/>
      <c r="TY263" s="2"/>
      <c r="TZ263" s="2"/>
      <c r="UA263" s="2"/>
      <c r="UB263" s="2"/>
      <c r="UC263" s="2"/>
      <c r="UD263" s="2"/>
      <c r="UE263" s="2"/>
      <c r="UF263" s="2"/>
      <c r="UG263" s="2"/>
      <c r="UH263" s="2"/>
      <c r="UI263" s="2"/>
      <c r="UJ263" s="2"/>
      <c r="UK263" s="2"/>
      <c r="UL263" s="2"/>
      <c r="UM263" s="2"/>
      <c r="UN263" s="2"/>
      <c r="UO263" s="2"/>
      <c r="UP263" s="2"/>
      <c r="UQ263" s="2"/>
      <c r="UR263" s="2"/>
      <c r="US263" s="2"/>
      <c r="UT263" s="2"/>
      <c r="UU263" s="2"/>
      <c r="UV263" s="2"/>
      <c r="UW263" s="2"/>
      <c r="UX263" s="2"/>
      <c r="UY263" s="2"/>
      <c r="UZ263" s="2"/>
      <c r="VA263" s="2"/>
      <c r="VB263" s="2"/>
      <c r="VC263" s="2"/>
      <c r="VD263" s="2"/>
      <c r="VE263" s="2"/>
      <c r="VF263" s="2"/>
      <c r="VG263" s="2"/>
      <c r="VH263" s="2"/>
      <c r="VI263" s="2"/>
      <c r="VJ263" s="2"/>
      <c r="VK263" s="2"/>
      <c r="VL263" s="2"/>
      <c r="VM263" s="2"/>
      <c r="VN263" s="2"/>
      <c r="VO263" s="2"/>
      <c r="VP263" s="2"/>
      <c r="VQ263" s="2"/>
      <c r="VR263" s="2"/>
      <c r="VS263" s="2"/>
      <c r="VT263" s="2"/>
      <c r="VU263" s="2"/>
      <c r="VV263" s="2"/>
      <c r="VW263" s="2"/>
      <c r="VX263" s="2"/>
      <c r="VY263" s="2"/>
      <c r="VZ263" s="2"/>
      <c r="WA263" s="2"/>
      <c r="WB263" s="2"/>
      <c r="WC263" s="2"/>
      <c r="WD263" s="2"/>
      <c r="WE263" s="2"/>
      <c r="WF263" s="2"/>
      <c r="WG263" s="2"/>
      <c r="WH263" s="2"/>
      <c r="WI263" s="2"/>
      <c r="WJ263" s="2"/>
      <c r="WK263" s="2"/>
      <c r="WL263" s="2"/>
      <c r="WM263" s="2"/>
      <c r="WN263" s="2"/>
      <c r="WO263" s="2"/>
      <c r="WP263" s="2"/>
      <c r="WQ263" s="2"/>
      <c r="WR263" s="2"/>
      <c r="WS263" s="2"/>
      <c r="WT263" s="2"/>
      <c r="WU263" s="2"/>
      <c r="WV263" s="2"/>
      <c r="WW263" s="2"/>
      <c r="WX263" s="2"/>
      <c r="WY263" s="2"/>
      <c r="WZ263" s="2"/>
      <c r="XA263" s="2"/>
      <c r="XB263" s="2"/>
      <c r="XC263" s="2"/>
      <c r="XD263" s="2"/>
      <c r="XE263" s="2"/>
      <c r="XF263" s="2"/>
      <c r="XG263" s="2"/>
      <c r="XH263" s="2"/>
      <c r="XI263" s="2"/>
      <c r="XJ263" s="2"/>
      <c r="XK263" s="2"/>
      <c r="XL263" s="2"/>
      <c r="XM263" s="2"/>
      <c r="XN263" s="2"/>
      <c r="XO263" s="2"/>
      <c r="XP263" s="2"/>
      <c r="XQ263" s="2"/>
      <c r="XR263" s="2"/>
      <c r="XS263" s="2"/>
      <c r="XT263" s="2"/>
      <c r="XU263" s="2"/>
      <c r="XV263" s="2"/>
      <c r="XW263" s="2"/>
      <c r="XX263" s="2"/>
      <c r="XY263" s="2"/>
      <c r="XZ263" s="2"/>
      <c r="YA263" s="2"/>
      <c r="YB263" s="2"/>
      <c r="YC263" s="2"/>
      <c r="YD263" s="2"/>
      <c r="YE263" s="2"/>
      <c r="YF263" s="2"/>
      <c r="YG263" s="2"/>
      <c r="YH263" s="2"/>
      <c r="YI263" s="2"/>
      <c r="YJ263" s="2"/>
      <c r="YK263" s="2"/>
      <c r="YL263" s="2"/>
      <c r="YM263" s="2"/>
      <c r="YN263" s="2"/>
      <c r="YO263" s="2"/>
      <c r="YP263" s="2"/>
      <c r="YQ263" s="2"/>
      <c r="YR263" s="2"/>
      <c r="YS263" s="2"/>
      <c r="YT263" s="2"/>
      <c r="YU263" s="2"/>
      <c r="YV263" s="2"/>
      <c r="YW263" s="2"/>
      <c r="YX263" s="2"/>
      <c r="YY263" s="2"/>
      <c r="YZ263" s="2"/>
      <c r="ZA263" s="2"/>
      <c r="ZB263" s="2"/>
      <c r="ZC263" s="2"/>
      <c r="ZD263" s="2"/>
      <c r="ZE263" s="2"/>
      <c r="ZF263" s="2"/>
      <c r="ZG263" s="2"/>
      <c r="ZH263" s="2"/>
      <c r="ZI263" s="2"/>
      <c r="ZJ263" s="2"/>
      <c r="ZK263" s="2"/>
      <c r="ZL263" s="2"/>
      <c r="ZM263" s="2"/>
      <c r="ZN263" s="2"/>
      <c r="ZO263" s="2"/>
      <c r="ZP263" s="2"/>
      <c r="ZQ263" s="2"/>
      <c r="ZR263" s="2"/>
      <c r="ZS263" s="2"/>
      <c r="ZT263" s="2"/>
      <c r="ZU263" s="2"/>
      <c r="ZV263" s="2"/>
      <c r="ZW263" s="2"/>
      <c r="ZX263" s="2"/>
      <c r="ZY263" s="2"/>
      <c r="ZZ263" s="2"/>
      <c r="AAA263" s="2"/>
      <c r="AAB263" s="2"/>
      <c r="AAC263" s="2"/>
      <c r="AAD263" s="2"/>
      <c r="AAE263" s="2"/>
      <c r="AAF263" s="2"/>
      <c r="AAG263" s="2"/>
      <c r="AAH263" s="2"/>
      <c r="AAI263" s="2"/>
      <c r="AAJ263" s="2"/>
      <c r="AAK263" s="2"/>
      <c r="AAL263" s="2"/>
      <c r="AAM263" s="2"/>
      <c r="AAN263" s="2"/>
      <c r="AAO263" s="2"/>
      <c r="AAP263" s="2"/>
      <c r="AAQ263" s="2"/>
      <c r="AAR263" s="2"/>
      <c r="AAS263" s="2"/>
      <c r="AAT263" s="2"/>
      <c r="AAU263" s="2"/>
      <c r="AAV263" s="2"/>
      <c r="AAW263" s="2"/>
      <c r="AAX263" s="2"/>
      <c r="AAY263" s="2"/>
      <c r="AAZ263" s="2"/>
      <c r="ABA263" s="2"/>
      <c r="ABB263" s="2"/>
      <c r="ABC263" s="2"/>
      <c r="ABD263" s="2"/>
      <c r="ABE263" s="2"/>
      <c r="ABF263" s="2"/>
      <c r="ABG263" s="2"/>
      <c r="ABH263" s="2"/>
      <c r="ABI263" s="2"/>
      <c r="ABJ263" s="2"/>
      <c r="ABK263" s="2"/>
      <c r="ABL263" s="2"/>
      <c r="ABM263" s="2"/>
      <c r="ABN263" s="2"/>
      <c r="ABO263" s="2"/>
      <c r="ABP263" s="2"/>
      <c r="ABQ263" s="2"/>
      <c r="ABR263" s="2"/>
      <c r="ABS263" s="2"/>
      <c r="ABT263" s="2"/>
      <c r="ABU263" s="2"/>
      <c r="ABV263" s="2"/>
      <c r="ABW263" s="2"/>
      <c r="ABX263" s="2"/>
      <c r="ABY263" s="2"/>
      <c r="ABZ263" s="2"/>
      <c r="ACA263" s="2"/>
      <c r="ACB263" s="2"/>
      <c r="ACC263" s="2"/>
      <c r="ACD263" s="2"/>
      <c r="ACE263" s="2"/>
      <c r="ACF263" s="2"/>
      <c r="ACG263" s="2"/>
      <c r="ACH263" s="2"/>
      <c r="ACI263" s="2"/>
      <c r="ACJ263" s="2"/>
      <c r="ACK263" s="2"/>
      <c r="ACL263" s="2"/>
      <c r="ACM263" s="2"/>
      <c r="ACN263" s="2"/>
      <c r="ACO263" s="2"/>
      <c r="ACP263" s="2"/>
      <c r="ACQ263" s="2"/>
      <c r="ACR263" s="2"/>
      <c r="ACS263" s="2"/>
      <c r="ACT263" s="2"/>
      <c r="ACU263" s="2"/>
      <c r="ACV263" s="2"/>
      <c r="ACW263" s="2"/>
      <c r="ACX263" s="2"/>
      <c r="ACY263" s="2"/>
      <c r="ACZ263" s="2"/>
      <c r="ADA263" s="2"/>
      <c r="ADB263" s="2"/>
      <c r="ADC263" s="2"/>
      <c r="ADD263" s="2"/>
      <c r="ADE263" s="2"/>
      <c r="ADF263" s="2"/>
      <c r="ADG263" s="2"/>
      <c r="ADH263" s="2"/>
      <c r="ADI263" s="2"/>
      <c r="ADJ263" s="2"/>
      <c r="ADK263" s="2"/>
      <c r="ADL263" s="2"/>
      <c r="ADM263" s="2"/>
      <c r="ADN263" s="2"/>
      <c r="ADO263" s="2"/>
      <c r="ADP263" s="2"/>
      <c r="ADQ263" s="2"/>
      <c r="ADR263" s="2"/>
      <c r="ADS263" s="2"/>
      <c r="ADT263" s="2"/>
      <c r="ADU263" s="2"/>
      <c r="ADV263" s="2"/>
      <c r="ADW263" s="2"/>
      <c r="ADX263" s="2"/>
      <c r="ADY263" s="2"/>
      <c r="ADZ263" s="2"/>
      <c r="AEA263" s="2"/>
      <c r="AEB263" s="2"/>
      <c r="AEC263" s="2"/>
      <c r="AED263" s="2"/>
      <c r="AEE263" s="2"/>
      <c r="AEF263" s="2"/>
      <c r="AEG263" s="2"/>
      <c r="AEH263" s="2"/>
      <c r="AEI263" s="2"/>
      <c r="AEJ263" s="2"/>
      <c r="AEK263" s="2"/>
      <c r="AEL263" s="2"/>
      <c r="AEM263" s="2"/>
      <c r="AEN263" s="2"/>
      <c r="AEO263" s="2"/>
      <c r="AEP263" s="2"/>
      <c r="AEQ263" s="2"/>
      <c r="AER263" s="2"/>
      <c r="AES263" s="2"/>
      <c r="AET263" s="2"/>
      <c r="AEU263" s="2"/>
      <c r="AEV263" s="2"/>
      <c r="AEW263" s="2"/>
      <c r="AEX263" s="2"/>
      <c r="AEY263" s="2"/>
      <c r="AEZ263" s="2"/>
      <c r="AFA263" s="2"/>
      <c r="AFB263" s="2"/>
      <c r="AFC263" s="2"/>
      <c r="AFD263" s="2"/>
      <c r="AFE263" s="2"/>
      <c r="AFF263" s="2"/>
      <c r="AFG263" s="2"/>
      <c r="AFH263" s="2"/>
      <c r="AFI263" s="2"/>
      <c r="AFJ263" s="2"/>
      <c r="AFK263" s="2"/>
      <c r="AFL263" s="2"/>
      <c r="AFM263" s="2"/>
      <c r="AFN263" s="2"/>
      <c r="AFO263" s="2"/>
      <c r="AFP263" s="2"/>
      <c r="AFQ263" s="2"/>
      <c r="AFR263" s="2"/>
      <c r="AFS263" s="2"/>
      <c r="AFT263" s="2"/>
      <c r="AFU263" s="2"/>
      <c r="AFV263" s="2"/>
      <c r="AFW263" s="2"/>
      <c r="AFX263" s="2"/>
      <c r="AFY263" s="2"/>
      <c r="AFZ263" s="2"/>
      <c r="AGA263" s="2"/>
      <c r="AGB263" s="2"/>
      <c r="AGC263" s="2"/>
      <c r="AGD263" s="2"/>
      <c r="AGE263" s="2"/>
      <c r="AGF263" s="2"/>
      <c r="AGG263" s="2"/>
      <c r="AGH263" s="2"/>
      <c r="AGI263" s="2"/>
      <c r="AGJ263" s="2"/>
      <c r="AGK263" s="2"/>
      <c r="AGL263" s="2"/>
      <c r="AGM263" s="2"/>
      <c r="AGN263" s="2"/>
      <c r="AGO263" s="2"/>
      <c r="AGP263" s="2"/>
      <c r="AGQ263" s="2"/>
      <c r="AGR263" s="2"/>
      <c r="AGS263" s="2"/>
      <c r="AGT263" s="2"/>
      <c r="AGU263" s="2"/>
      <c r="AGV263" s="2"/>
      <c r="AGW263" s="2"/>
      <c r="AGX263" s="2"/>
      <c r="AGY263" s="2"/>
      <c r="AGZ263" s="2"/>
      <c r="AHA263" s="2"/>
      <c r="AHB263" s="2"/>
      <c r="AHC263" s="2"/>
      <c r="AHD263" s="2"/>
      <c r="AHE263" s="2"/>
      <c r="AHF263" s="2"/>
      <c r="AHG263" s="2"/>
      <c r="AHH263" s="2"/>
      <c r="AHI263" s="2"/>
      <c r="AHJ263" s="2"/>
      <c r="AHK263" s="2"/>
      <c r="AHL263" s="2"/>
      <c r="AHM263" s="2"/>
      <c r="AHN263" s="2"/>
      <c r="AHO263" s="2"/>
      <c r="AHP263" s="2"/>
      <c r="AHQ263" s="2"/>
      <c r="AHR263" s="2"/>
      <c r="AHS263" s="2"/>
      <c r="AHT263" s="2"/>
      <c r="AHU263" s="2"/>
      <c r="AHV263" s="2"/>
      <c r="AHW263" s="2"/>
      <c r="AHX263" s="2"/>
      <c r="AHY263" s="2"/>
      <c r="AHZ263" s="2"/>
      <c r="AIA263" s="2"/>
      <c r="AIB263" s="2"/>
      <c r="AIC263" s="2"/>
      <c r="AID263" s="2"/>
      <c r="AIE263" s="2"/>
      <c r="AIF263" s="2"/>
      <c r="AIG263" s="2"/>
      <c r="AIH263" s="2"/>
      <c r="AII263" s="2"/>
      <c r="AIJ263" s="2"/>
      <c r="AIK263" s="2"/>
      <c r="AIL263" s="2"/>
      <c r="AIM263" s="2"/>
      <c r="AIN263" s="2"/>
      <c r="AIO263" s="2"/>
      <c r="AIP263" s="2"/>
      <c r="AIQ263" s="2"/>
      <c r="AIR263" s="2"/>
      <c r="AIS263" s="2"/>
      <c r="AIT263" s="2"/>
      <c r="AIU263" s="2"/>
      <c r="AIV263" s="2"/>
      <c r="AIW263" s="2"/>
      <c r="AIX263" s="2"/>
      <c r="AIY263" s="2"/>
      <c r="AIZ263" s="2"/>
      <c r="AJA263" s="2"/>
      <c r="AJB263" s="2"/>
      <c r="AJC263" s="2"/>
      <c r="AJD263" s="2"/>
      <c r="AJE263" s="2"/>
      <c r="AJF263" s="2"/>
      <c r="AJG263" s="2"/>
      <c r="AJH263" s="2"/>
      <c r="AJI263" s="2"/>
      <c r="AJJ263" s="2"/>
      <c r="AJK263" s="2"/>
      <c r="AJL263" s="2"/>
      <c r="AJM263" s="2"/>
      <c r="AJN263" s="2"/>
      <c r="AJO263" s="2"/>
      <c r="AJP263" s="2"/>
      <c r="AJQ263" s="2"/>
    </row>
    <row r="264" spans="1:953" s="1" customFormat="1">
      <c r="A264" s="2"/>
      <c r="B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  <c r="IQ264" s="2"/>
      <c r="IR264" s="2"/>
      <c r="IS264" s="2"/>
      <c r="IT264" s="2"/>
      <c r="IU264" s="2"/>
      <c r="IV264" s="2"/>
      <c r="IW264" s="2"/>
      <c r="IX264" s="2"/>
      <c r="IY264" s="2"/>
      <c r="IZ264" s="2"/>
      <c r="JA264" s="2"/>
      <c r="JB264" s="2"/>
      <c r="JC264" s="2"/>
      <c r="JD264" s="2"/>
      <c r="JE264" s="2"/>
      <c r="JF264" s="2"/>
      <c r="JG264" s="2"/>
      <c r="JH264" s="2"/>
      <c r="JI264" s="2"/>
      <c r="JJ264" s="2"/>
      <c r="JK264" s="2"/>
      <c r="JL264" s="2"/>
      <c r="JM264" s="2"/>
      <c r="JN264" s="2"/>
      <c r="JO264" s="2"/>
      <c r="JP264" s="2"/>
      <c r="JQ264" s="2"/>
      <c r="JR264" s="2"/>
      <c r="JS264" s="2"/>
      <c r="JT264" s="2"/>
      <c r="JU264" s="2"/>
      <c r="JV264" s="2"/>
      <c r="JW264" s="2"/>
      <c r="JX264" s="2"/>
      <c r="JY264" s="2"/>
      <c r="JZ264" s="2"/>
      <c r="KA264" s="2"/>
      <c r="KB264" s="2"/>
      <c r="KC264" s="2"/>
      <c r="KD264" s="2"/>
      <c r="KE264" s="2"/>
      <c r="KF264" s="2"/>
      <c r="KG264" s="2"/>
      <c r="KH264" s="2"/>
      <c r="KI264" s="2"/>
      <c r="KJ264" s="2"/>
      <c r="KK264" s="2"/>
      <c r="KL264" s="2"/>
      <c r="KM264" s="2"/>
      <c r="KN264" s="2"/>
      <c r="KO264" s="2"/>
      <c r="KP264" s="2"/>
      <c r="KQ264" s="2"/>
      <c r="KR264" s="2"/>
      <c r="KS264" s="2"/>
      <c r="KT264" s="2"/>
      <c r="KU264" s="2"/>
      <c r="KV264" s="2"/>
      <c r="KW264" s="2"/>
      <c r="KX264" s="2"/>
      <c r="KY264" s="2"/>
      <c r="KZ264" s="2"/>
      <c r="LA264" s="2"/>
      <c r="LB264" s="2"/>
      <c r="LC264" s="2"/>
      <c r="LD264" s="2"/>
      <c r="LE264" s="2"/>
      <c r="LF264" s="2"/>
      <c r="LG264" s="2"/>
      <c r="LH264" s="2"/>
      <c r="LI264" s="2"/>
      <c r="LJ264" s="2"/>
      <c r="LK264" s="2"/>
      <c r="LL264" s="2"/>
      <c r="LM264" s="2"/>
      <c r="LN264" s="2"/>
      <c r="LO264" s="2"/>
      <c r="LP264" s="2"/>
      <c r="LQ264" s="2"/>
      <c r="LR264" s="2"/>
      <c r="LS264" s="2"/>
      <c r="LT264" s="2"/>
      <c r="LU264" s="2"/>
      <c r="LV264" s="2"/>
      <c r="LW264" s="2"/>
      <c r="LX264" s="2"/>
      <c r="LY264" s="2"/>
      <c r="LZ264" s="2"/>
      <c r="MA264" s="2"/>
      <c r="MB264" s="2"/>
      <c r="MC264" s="2"/>
      <c r="MD264" s="2"/>
      <c r="ME264" s="2"/>
      <c r="MF264" s="2"/>
      <c r="MG264" s="2"/>
      <c r="MH264" s="2"/>
      <c r="MI264" s="2"/>
      <c r="MJ264" s="2"/>
      <c r="MK264" s="2"/>
      <c r="ML264" s="2"/>
      <c r="MM264" s="2"/>
      <c r="MN264" s="2"/>
      <c r="MO264" s="2"/>
      <c r="MP264" s="2"/>
      <c r="MQ264" s="2"/>
      <c r="MR264" s="2"/>
      <c r="MS264" s="2"/>
      <c r="MT264" s="2"/>
      <c r="MU264" s="2"/>
      <c r="MV264" s="2"/>
      <c r="MW264" s="2"/>
      <c r="MX264" s="2"/>
      <c r="MY264" s="2"/>
      <c r="MZ264" s="2"/>
      <c r="NA264" s="2"/>
      <c r="NB264" s="2"/>
      <c r="NC264" s="2"/>
      <c r="ND264" s="2"/>
      <c r="NE264" s="2"/>
      <c r="NF264" s="2"/>
      <c r="NG264" s="2"/>
      <c r="NH264" s="2"/>
      <c r="NI264" s="2"/>
      <c r="NJ264" s="2"/>
      <c r="NK264" s="2"/>
      <c r="NL264" s="2"/>
      <c r="NM264" s="2"/>
      <c r="NN264" s="2"/>
      <c r="NO264" s="2"/>
      <c r="NP264" s="2"/>
      <c r="NQ264" s="2"/>
      <c r="NR264" s="2"/>
      <c r="NS264" s="2"/>
      <c r="NT264" s="2"/>
      <c r="NU264" s="2"/>
      <c r="NV264" s="2"/>
      <c r="NW264" s="2"/>
      <c r="NX264" s="2"/>
      <c r="NY264" s="2"/>
      <c r="NZ264" s="2"/>
      <c r="OA264" s="2"/>
      <c r="OB264" s="2"/>
      <c r="OC264" s="2"/>
      <c r="OD264" s="2"/>
      <c r="OE264" s="2"/>
      <c r="OF264" s="2"/>
      <c r="OG264" s="2"/>
      <c r="OH264" s="2"/>
      <c r="OI264" s="2"/>
      <c r="OJ264" s="2"/>
      <c r="OK264" s="2"/>
      <c r="OL264" s="2"/>
      <c r="OM264" s="2"/>
      <c r="ON264" s="2"/>
      <c r="OO264" s="2"/>
      <c r="OP264" s="2"/>
      <c r="OQ264" s="2"/>
      <c r="OR264" s="2"/>
      <c r="OS264" s="2"/>
      <c r="OT264" s="2"/>
      <c r="OU264" s="2"/>
      <c r="OV264" s="2"/>
      <c r="OW264" s="2"/>
      <c r="OX264" s="2"/>
      <c r="OY264" s="2"/>
      <c r="OZ264" s="2"/>
      <c r="PA264" s="2"/>
      <c r="PB264" s="2"/>
      <c r="PC264" s="2"/>
      <c r="PD264" s="2"/>
      <c r="PE264" s="2"/>
      <c r="PF264" s="2"/>
      <c r="PG264" s="2"/>
      <c r="PH264" s="2"/>
      <c r="PI264" s="2"/>
      <c r="PJ264" s="2"/>
      <c r="PK264" s="2"/>
      <c r="PL264" s="2"/>
      <c r="PM264" s="2"/>
      <c r="PN264" s="2"/>
      <c r="PO264" s="2"/>
      <c r="PP264" s="2"/>
      <c r="PQ264" s="2"/>
      <c r="PR264" s="2"/>
      <c r="PS264" s="2"/>
      <c r="PT264" s="2"/>
      <c r="PU264" s="2"/>
      <c r="PV264" s="2"/>
      <c r="PW264" s="2"/>
      <c r="PX264" s="2"/>
      <c r="PY264" s="2"/>
      <c r="PZ264" s="2"/>
      <c r="QA264" s="2"/>
      <c r="QB264" s="2"/>
      <c r="QC264" s="2"/>
      <c r="QD264" s="2"/>
      <c r="QE264" s="2"/>
      <c r="QF264" s="2"/>
      <c r="QG264" s="2"/>
      <c r="QH264" s="2"/>
      <c r="QI264" s="2"/>
      <c r="QJ264" s="2"/>
      <c r="QK264" s="2"/>
      <c r="QL264" s="2"/>
      <c r="QM264" s="2"/>
      <c r="QN264" s="2"/>
      <c r="QO264" s="2"/>
      <c r="QP264" s="2"/>
      <c r="QQ264" s="2"/>
      <c r="QR264" s="2"/>
      <c r="QS264" s="2"/>
      <c r="QT264" s="2"/>
      <c r="QU264" s="2"/>
      <c r="QV264" s="2"/>
      <c r="QW264" s="2"/>
      <c r="QX264" s="2"/>
      <c r="QY264" s="2"/>
      <c r="QZ264" s="2"/>
      <c r="RA264" s="2"/>
      <c r="RB264" s="2"/>
      <c r="RC264" s="2"/>
      <c r="RD264" s="2"/>
      <c r="RE264" s="2"/>
      <c r="RF264" s="2"/>
      <c r="RG264" s="2"/>
      <c r="RH264" s="2"/>
      <c r="RI264" s="2"/>
      <c r="RJ264" s="2"/>
      <c r="RK264" s="2"/>
      <c r="RL264" s="2"/>
      <c r="RM264" s="2"/>
      <c r="RN264" s="2"/>
      <c r="RO264" s="2"/>
      <c r="RP264" s="2"/>
      <c r="RQ264" s="2"/>
      <c r="RR264" s="2"/>
      <c r="RS264" s="2"/>
      <c r="RT264" s="2"/>
      <c r="RU264" s="2"/>
      <c r="RV264" s="2"/>
      <c r="RW264" s="2"/>
      <c r="RX264" s="2"/>
      <c r="RY264" s="2"/>
      <c r="RZ264" s="2"/>
      <c r="SA264" s="2"/>
      <c r="SB264" s="2"/>
      <c r="SC264" s="2"/>
      <c r="SD264" s="2"/>
      <c r="SE264" s="2"/>
      <c r="SF264" s="2"/>
      <c r="SG264" s="2"/>
      <c r="SH264" s="2"/>
      <c r="SI264" s="2"/>
      <c r="SJ264" s="2"/>
      <c r="SK264" s="2"/>
      <c r="SL264" s="2"/>
      <c r="SM264" s="2"/>
      <c r="SN264" s="2"/>
      <c r="SO264" s="2"/>
      <c r="SP264" s="2"/>
      <c r="SQ264" s="2"/>
      <c r="SR264" s="2"/>
      <c r="SS264" s="2"/>
      <c r="ST264" s="2"/>
      <c r="SU264" s="2"/>
      <c r="SV264" s="2"/>
      <c r="SW264" s="2"/>
      <c r="SX264" s="2"/>
      <c r="SY264" s="2"/>
      <c r="SZ264" s="2"/>
      <c r="TA264" s="2"/>
      <c r="TB264" s="2"/>
      <c r="TC264" s="2"/>
      <c r="TD264" s="2"/>
      <c r="TE264" s="2"/>
      <c r="TF264" s="2"/>
      <c r="TG264" s="2"/>
      <c r="TH264" s="2"/>
      <c r="TI264" s="2"/>
      <c r="TJ264" s="2"/>
      <c r="TK264" s="2"/>
      <c r="TL264" s="2"/>
      <c r="TM264" s="2"/>
      <c r="TN264" s="2"/>
      <c r="TO264" s="2"/>
      <c r="TP264" s="2"/>
      <c r="TQ264" s="2"/>
      <c r="TR264" s="2"/>
      <c r="TS264" s="2"/>
      <c r="TT264" s="2"/>
      <c r="TU264" s="2"/>
      <c r="TV264" s="2"/>
      <c r="TW264" s="2"/>
      <c r="TX264" s="2"/>
      <c r="TY264" s="2"/>
      <c r="TZ264" s="2"/>
      <c r="UA264" s="2"/>
      <c r="UB264" s="2"/>
      <c r="UC264" s="2"/>
      <c r="UD264" s="2"/>
      <c r="UE264" s="2"/>
      <c r="UF264" s="2"/>
      <c r="UG264" s="2"/>
      <c r="UH264" s="2"/>
      <c r="UI264" s="2"/>
      <c r="UJ264" s="2"/>
      <c r="UK264" s="2"/>
      <c r="UL264" s="2"/>
      <c r="UM264" s="2"/>
      <c r="UN264" s="2"/>
      <c r="UO264" s="2"/>
      <c r="UP264" s="2"/>
      <c r="UQ264" s="2"/>
      <c r="UR264" s="2"/>
      <c r="US264" s="2"/>
      <c r="UT264" s="2"/>
      <c r="UU264" s="2"/>
      <c r="UV264" s="2"/>
      <c r="UW264" s="2"/>
      <c r="UX264" s="2"/>
      <c r="UY264" s="2"/>
      <c r="UZ264" s="2"/>
      <c r="VA264" s="2"/>
      <c r="VB264" s="2"/>
      <c r="VC264" s="2"/>
      <c r="VD264" s="2"/>
      <c r="VE264" s="2"/>
      <c r="VF264" s="2"/>
      <c r="VG264" s="2"/>
      <c r="VH264" s="2"/>
      <c r="VI264" s="2"/>
      <c r="VJ264" s="2"/>
      <c r="VK264" s="2"/>
      <c r="VL264" s="2"/>
      <c r="VM264" s="2"/>
      <c r="VN264" s="2"/>
      <c r="VO264" s="2"/>
      <c r="VP264" s="2"/>
      <c r="VQ264" s="2"/>
      <c r="VR264" s="2"/>
      <c r="VS264" s="2"/>
      <c r="VT264" s="2"/>
      <c r="VU264" s="2"/>
      <c r="VV264" s="2"/>
      <c r="VW264" s="2"/>
      <c r="VX264" s="2"/>
      <c r="VY264" s="2"/>
      <c r="VZ264" s="2"/>
      <c r="WA264" s="2"/>
      <c r="WB264" s="2"/>
      <c r="WC264" s="2"/>
      <c r="WD264" s="2"/>
      <c r="WE264" s="2"/>
      <c r="WF264" s="2"/>
      <c r="WG264" s="2"/>
      <c r="WH264" s="2"/>
      <c r="WI264" s="2"/>
      <c r="WJ264" s="2"/>
      <c r="WK264" s="2"/>
      <c r="WL264" s="2"/>
      <c r="WM264" s="2"/>
      <c r="WN264" s="2"/>
      <c r="WO264" s="2"/>
      <c r="WP264" s="2"/>
      <c r="WQ264" s="2"/>
      <c r="WR264" s="2"/>
      <c r="WS264" s="2"/>
      <c r="WT264" s="2"/>
      <c r="WU264" s="2"/>
      <c r="WV264" s="2"/>
      <c r="WW264" s="2"/>
      <c r="WX264" s="2"/>
      <c r="WY264" s="2"/>
      <c r="WZ264" s="2"/>
      <c r="XA264" s="2"/>
      <c r="XB264" s="2"/>
      <c r="XC264" s="2"/>
      <c r="XD264" s="2"/>
      <c r="XE264" s="2"/>
      <c r="XF264" s="2"/>
      <c r="XG264" s="2"/>
      <c r="XH264" s="2"/>
      <c r="XI264" s="2"/>
      <c r="XJ264" s="2"/>
      <c r="XK264" s="2"/>
      <c r="XL264" s="2"/>
      <c r="XM264" s="2"/>
      <c r="XN264" s="2"/>
      <c r="XO264" s="2"/>
      <c r="XP264" s="2"/>
      <c r="XQ264" s="2"/>
      <c r="XR264" s="2"/>
      <c r="XS264" s="2"/>
      <c r="XT264" s="2"/>
      <c r="XU264" s="2"/>
      <c r="XV264" s="2"/>
      <c r="XW264" s="2"/>
      <c r="XX264" s="2"/>
      <c r="XY264" s="2"/>
      <c r="XZ264" s="2"/>
      <c r="YA264" s="2"/>
      <c r="YB264" s="2"/>
      <c r="YC264" s="2"/>
      <c r="YD264" s="2"/>
      <c r="YE264" s="2"/>
      <c r="YF264" s="2"/>
      <c r="YG264" s="2"/>
      <c r="YH264" s="2"/>
      <c r="YI264" s="2"/>
      <c r="YJ264" s="2"/>
      <c r="YK264" s="2"/>
      <c r="YL264" s="2"/>
      <c r="YM264" s="2"/>
      <c r="YN264" s="2"/>
      <c r="YO264" s="2"/>
      <c r="YP264" s="2"/>
      <c r="YQ264" s="2"/>
      <c r="YR264" s="2"/>
      <c r="YS264" s="2"/>
      <c r="YT264" s="2"/>
      <c r="YU264" s="2"/>
      <c r="YV264" s="2"/>
      <c r="YW264" s="2"/>
      <c r="YX264" s="2"/>
      <c r="YY264" s="2"/>
      <c r="YZ264" s="2"/>
      <c r="ZA264" s="2"/>
      <c r="ZB264" s="2"/>
      <c r="ZC264" s="2"/>
      <c r="ZD264" s="2"/>
      <c r="ZE264" s="2"/>
      <c r="ZF264" s="2"/>
      <c r="ZG264" s="2"/>
      <c r="ZH264" s="2"/>
      <c r="ZI264" s="2"/>
      <c r="ZJ264" s="2"/>
      <c r="ZK264" s="2"/>
      <c r="ZL264" s="2"/>
      <c r="ZM264" s="2"/>
      <c r="ZN264" s="2"/>
      <c r="ZO264" s="2"/>
      <c r="ZP264" s="2"/>
      <c r="ZQ264" s="2"/>
      <c r="ZR264" s="2"/>
      <c r="ZS264" s="2"/>
      <c r="ZT264" s="2"/>
      <c r="ZU264" s="2"/>
      <c r="ZV264" s="2"/>
      <c r="ZW264" s="2"/>
      <c r="ZX264" s="2"/>
      <c r="ZY264" s="2"/>
      <c r="ZZ264" s="2"/>
      <c r="AAA264" s="2"/>
      <c r="AAB264" s="2"/>
      <c r="AAC264" s="2"/>
      <c r="AAD264" s="2"/>
      <c r="AAE264" s="2"/>
      <c r="AAF264" s="2"/>
      <c r="AAG264" s="2"/>
      <c r="AAH264" s="2"/>
      <c r="AAI264" s="2"/>
      <c r="AAJ264" s="2"/>
      <c r="AAK264" s="2"/>
      <c r="AAL264" s="2"/>
      <c r="AAM264" s="2"/>
      <c r="AAN264" s="2"/>
      <c r="AAO264" s="2"/>
      <c r="AAP264" s="2"/>
      <c r="AAQ264" s="2"/>
      <c r="AAR264" s="2"/>
      <c r="AAS264" s="2"/>
      <c r="AAT264" s="2"/>
      <c r="AAU264" s="2"/>
      <c r="AAV264" s="2"/>
      <c r="AAW264" s="2"/>
      <c r="AAX264" s="2"/>
      <c r="AAY264" s="2"/>
      <c r="AAZ264" s="2"/>
      <c r="ABA264" s="2"/>
      <c r="ABB264" s="2"/>
      <c r="ABC264" s="2"/>
      <c r="ABD264" s="2"/>
      <c r="ABE264" s="2"/>
      <c r="ABF264" s="2"/>
      <c r="ABG264" s="2"/>
      <c r="ABH264" s="2"/>
      <c r="ABI264" s="2"/>
      <c r="ABJ264" s="2"/>
      <c r="ABK264" s="2"/>
      <c r="ABL264" s="2"/>
      <c r="ABM264" s="2"/>
      <c r="ABN264" s="2"/>
      <c r="ABO264" s="2"/>
      <c r="ABP264" s="2"/>
      <c r="ABQ264" s="2"/>
      <c r="ABR264" s="2"/>
      <c r="ABS264" s="2"/>
      <c r="ABT264" s="2"/>
      <c r="ABU264" s="2"/>
      <c r="ABV264" s="2"/>
      <c r="ABW264" s="2"/>
      <c r="ABX264" s="2"/>
      <c r="ABY264" s="2"/>
      <c r="ABZ264" s="2"/>
      <c r="ACA264" s="2"/>
      <c r="ACB264" s="2"/>
      <c r="ACC264" s="2"/>
      <c r="ACD264" s="2"/>
      <c r="ACE264" s="2"/>
      <c r="ACF264" s="2"/>
      <c r="ACG264" s="2"/>
      <c r="ACH264" s="2"/>
      <c r="ACI264" s="2"/>
      <c r="ACJ264" s="2"/>
      <c r="ACK264" s="2"/>
      <c r="ACL264" s="2"/>
      <c r="ACM264" s="2"/>
      <c r="ACN264" s="2"/>
      <c r="ACO264" s="2"/>
      <c r="ACP264" s="2"/>
      <c r="ACQ264" s="2"/>
      <c r="ACR264" s="2"/>
      <c r="ACS264" s="2"/>
      <c r="ACT264" s="2"/>
      <c r="ACU264" s="2"/>
      <c r="ACV264" s="2"/>
      <c r="ACW264" s="2"/>
      <c r="ACX264" s="2"/>
      <c r="ACY264" s="2"/>
      <c r="ACZ264" s="2"/>
      <c r="ADA264" s="2"/>
      <c r="ADB264" s="2"/>
      <c r="ADC264" s="2"/>
      <c r="ADD264" s="2"/>
      <c r="ADE264" s="2"/>
      <c r="ADF264" s="2"/>
      <c r="ADG264" s="2"/>
      <c r="ADH264" s="2"/>
      <c r="ADI264" s="2"/>
      <c r="ADJ264" s="2"/>
      <c r="ADK264" s="2"/>
      <c r="ADL264" s="2"/>
      <c r="ADM264" s="2"/>
      <c r="ADN264" s="2"/>
      <c r="ADO264" s="2"/>
      <c r="ADP264" s="2"/>
      <c r="ADQ264" s="2"/>
      <c r="ADR264" s="2"/>
      <c r="ADS264" s="2"/>
      <c r="ADT264" s="2"/>
      <c r="ADU264" s="2"/>
      <c r="ADV264" s="2"/>
      <c r="ADW264" s="2"/>
      <c r="ADX264" s="2"/>
      <c r="ADY264" s="2"/>
      <c r="ADZ264" s="2"/>
      <c r="AEA264" s="2"/>
      <c r="AEB264" s="2"/>
      <c r="AEC264" s="2"/>
      <c r="AED264" s="2"/>
      <c r="AEE264" s="2"/>
      <c r="AEF264" s="2"/>
      <c r="AEG264" s="2"/>
      <c r="AEH264" s="2"/>
      <c r="AEI264" s="2"/>
      <c r="AEJ264" s="2"/>
      <c r="AEK264" s="2"/>
      <c r="AEL264" s="2"/>
      <c r="AEM264" s="2"/>
      <c r="AEN264" s="2"/>
      <c r="AEO264" s="2"/>
      <c r="AEP264" s="2"/>
      <c r="AEQ264" s="2"/>
      <c r="AER264" s="2"/>
      <c r="AES264" s="2"/>
      <c r="AET264" s="2"/>
      <c r="AEU264" s="2"/>
      <c r="AEV264" s="2"/>
      <c r="AEW264" s="2"/>
      <c r="AEX264" s="2"/>
      <c r="AEY264" s="2"/>
      <c r="AEZ264" s="2"/>
      <c r="AFA264" s="2"/>
      <c r="AFB264" s="2"/>
      <c r="AFC264" s="2"/>
      <c r="AFD264" s="2"/>
      <c r="AFE264" s="2"/>
      <c r="AFF264" s="2"/>
      <c r="AFG264" s="2"/>
      <c r="AFH264" s="2"/>
      <c r="AFI264" s="2"/>
      <c r="AFJ264" s="2"/>
      <c r="AFK264" s="2"/>
      <c r="AFL264" s="2"/>
      <c r="AFM264" s="2"/>
      <c r="AFN264" s="2"/>
      <c r="AFO264" s="2"/>
      <c r="AFP264" s="2"/>
      <c r="AFQ264" s="2"/>
      <c r="AFR264" s="2"/>
      <c r="AFS264" s="2"/>
      <c r="AFT264" s="2"/>
      <c r="AFU264" s="2"/>
      <c r="AFV264" s="2"/>
      <c r="AFW264" s="2"/>
      <c r="AFX264" s="2"/>
      <c r="AFY264" s="2"/>
      <c r="AFZ264" s="2"/>
      <c r="AGA264" s="2"/>
      <c r="AGB264" s="2"/>
      <c r="AGC264" s="2"/>
      <c r="AGD264" s="2"/>
      <c r="AGE264" s="2"/>
      <c r="AGF264" s="2"/>
      <c r="AGG264" s="2"/>
      <c r="AGH264" s="2"/>
      <c r="AGI264" s="2"/>
      <c r="AGJ264" s="2"/>
      <c r="AGK264" s="2"/>
      <c r="AGL264" s="2"/>
      <c r="AGM264" s="2"/>
      <c r="AGN264" s="2"/>
      <c r="AGO264" s="2"/>
      <c r="AGP264" s="2"/>
      <c r="AGQ264" s="2"/>
      <c r="AGR264" s="2"/>
      <c r="AGS264" s="2"/>
      <c r="AGT264" s="2"/>
      <c r="AGU264" s="2"/>
      <c r="AGV264" s="2"/>
      <c r="AGW264" s="2"/>
      <c r="AGX264" s="2"/>
      <c r="AGY264" s="2"/>
      <c r="AGZ264" s="2"/>
      <c r="AHA264" s="2"/>
      <c r="AHB264" s="2"/>
      <c r="AHC264" s="2"/>
      <c r="AHD264" s="2"/>
      <c r="AHE264" s="2"/>
      <c r="AHF264" s="2"/>
      <c r="AHG264" s="2"/>
      <c r="AHH264" s="2"/>
      <c r="AHI264" s="2"/>
      <c r="AHJ264" s="2"/>
      <c r="AHK264" s="2"/>
      <c r="AHL264" s="2"/>
      <c r="AHM264" s="2"/>
      <c r="AHN264" s="2"/>
      <c r="AHO264" s="2"/>
      <c r="AHP264" s="2"/>
      <c r="AHQ264" s="2"/>
      <c r="AHR264" s="2"/>
      <c r="AHS264" s="2"/>
      <c r="AHT264" s="2"/>
      <c r="AHU264" s="2"/>
      <c r="AHV264" s="2"/>
      <c r="AHW264" s="2"/>
      <c r="AHX264" s="2"/>
      <c r="AHY264" s="2"/>
      <c r="AHZ264" s="2"/>
      <c r="AIA264" s="2"/>
      <c r="AIB264" s="2"/>
      <c r="AIC264" s="2"/>
      <c r="AID264" s="2"/>
      <c r="AIE264" s="2"/>
      <c r="AIF264" s="2"/>
      <c r="AIG264" s="2"/>
      <c r="AIH264" s="2"/>
      <c r="AII264" s="2"/>
      <c r="AIJ264" s="2"/>
      <c r="AIK264" s="2"/>
      <c r="AIL264" s="2"/>
      <c r="AIM264" s="2"/>
      <c r="AIN264" s="2"/>
      <c r="AIO264" s="2"/>
      <c r="AIP264" s="2"/>
      <c r="AIQ264" s="2"/>
      <c r="AIR264" s="2"/>
      <c r="AIS264" s="2"/>
      <c r="AIT264" s="2"/>
      <c r="AIU264" s="2"/>
      <c r="AIV264" s="2"/>
      <c r="AIW264" s="2"/>
      <c r="AIX264" s="2"/>
      <c r="AIY264" s="2"/>
      <c r="AIZ264" s="2"/>
      <c r="AJA264" s="2"/>
      <c r="AJB264" s="2"/>
      <c r="AJC264" s="2"/>
      <c r="AJD264" s="2"/>
      <c r="AJE264" s="2"/>
      <c r="AJF264" s="2"/>
      <c r="AJG264" s="2"/>
      <c r="AJH264" s="2"/>
      <c r="AJI264" s="2"/>
      <c r="AJJ264" s="2"/>
      <c r="AJK264" s="2"/>
      <c r="AJL264" s="2"/>
      <c r="AJM264" s="2"/>
      <c r="AJN264" s="2"/>
      <c r="AJO264" s="2"/>
      <c r="AJP264" s="2"/>
      <c r="AJQ264" s="2"/>
    </row>
    <row r="265" spans="1:953" s="1" customFormat="1">
      <c r="A265" s="2"/>
      <c r="B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  <c r="IQ265" s="2"/>
      <c r="IR265" s="2"/>
      <c r="IS265" s="2"/>
      <c r="IT265" s="2"/>
      <c r="IU265" s="2"/>
      <c r="IV265" s="2"/>
      <c r="IW265" s="2"/>
      <c r="IX265" s="2"/>
      <c r="IY265" s="2"/>
      <c r="IZ265" s="2"/>
      <c r="JA265" s="2"/>
      <c r="JB265" s="2"/>
      <c r="JC265" s="2"/>
      <c r="JD265" s="2"/>
      <c r="JE265" s="2"/>
      <c r="JF265" s="2"/>
      <c r="JG265" s="2"/>
      <c r="JH265" s="2"/>
      <c r="JI265" s="2"/>
      <c r="JJ265" s="2"/>
      <c r="JK265" s="2"/>
      <c r="JL265" s="2"/>
      <c r="JM265" s="2"/>
      <c r="JN265" s="2"/>
      <c r="JO265" s="2"/>
      <c r="JP265" s="2"/>
      <c r="JQ265" s="2"/>
      <c r="JR265" s="2"/>
      <c r="JS265" s="2"/>
      <c r="JT265" s="2"/>
      <c r="JU265" s="2"/>
      <c r="JV265" s="2"/>
      <c r="JW265" s="2"/>
      <c r="JX265" s="2"/>
      <c r="JY265" s="2"/>
      <c r="JZ265" s="2"/>
      <c r="KA265" s="2"/>
      <c r="KB265" s="2"/>
      <c r="KC265" s="2"/>
      <c r="KD265" s="2"/>
      <c r="KE265" s="2"/>
      <c r="KF265" s="2"/>
      <c r="KG265" s="2"/>
      <c r="KH265" s="2"/>
      <c r="KI265" s="2"/>
      <c r="KJ265" s="2"/>
      <c r="KK265" s="2"/>
      <c r="KL265" s="2"/>
      <c r="KM265" s="2"/>
      <c r="KN265" s="2"/>
      <c r="KO265" s="2"/>
      <c r="KP265" s="2"/>
      <c r="KQ265" s="2"/>
      <c r="KR265" s="2"/>
      <c r="KS265" s="2"/>
      <c r="KT265" s="2"/>
      <c r="KU265" s="2"/>
      <c r="KV265" s="2"/>
      <c r="KW265" s="2"/>
      <c r="KX265" s="2"/>
      <c r="KY265" s="2"/>
      <c r="KZ265" s="2"/>
      <c r="LA265" s="2"/>
      <c r="LB265" s="2"/>
      <c r="LC265" s="2"/>
      <c r="LD265" s="2"/>
      <c r="LE265" s="2"/>
      <c r="LF265" s="2"/>
      <c r="LG265" s="2"/>
      <c r="LH265" s="2"/>
      <c r="LI265" s="2"/>
      <c r="LJ265" s="2"/>
      <c r="LK265" s="2"/>
      <c r="LL265" s="2"/>
      <c r="LM265" s="2"/>
      <c r="LN265" s="2"/>
      <c r="LO265" s="2"/>
      <c r="LP265" s="2"/>
      <c r="LQ265" s="2"/>
      <c r="LR265" s="2"/>
      <c r="LS265" s="2"/>
      <c r="LT265" s="2"/>
      <c r="LU265" s="2"/>
      <c r="LV265" s="2"/>
      <c r="LW265" s="2"/>
      <c r="LX265" s="2"/>
      <c r="LY265" s="2"/>
      <c r="LZ265" s="2"/>
      <c r="MA265" s="2"/>
      <c r="MB265" s="2"/>
      <c r="MC265" s="2"/>
      <c r="MD265" s="2"/>
      <c r="ME265" s="2"/>
      <c r="MF265" s="2"/>
      <c r="MG265" s="2"/>
      <c r="MH265" s="2"/>
      <c r="MI265" s="2"/>
      <c r="MJ265" s="2"/>
      <c r="MK265" s="2"/>
      <c r="ML265" s="2"/>
      <c r="MM265" s="2"/>
      <c r="MN265" s="2"/>
      <c r="MO265" s="2"/>
      <c r="MP265" s="2"/>
      <c r="MQ265" s="2"/>
      <c r="MR265" s="2"/>
      <c r="MS265" s="2"/>
      <c r="MT265" s="2"/>
      <c r="MU265" s="2"/>
      <c r="MV265" s="2"/>
      <c r="MW265" s="2"/>
      <c r="MX265" s="2"/>
      <c r="MY265" s="2"/>
      <c r="MZ265" s="2"/>
      <c r="NA265" s="2"/>
      <c r="NB265" s="2"/>
      <c r="NC265" s="2"/>
      <c r="ND265" s="2"/>
      <c r="NE265" s="2"/>
      <c r="NF265" s="2"/>
      <c r="NG265" s="2"/>
      <c r="NH265" s="2"/>
      <c r="NI265" s="2"/>
      <c r="NJ265" s="2"/>
      <c r="NK265" s="2"/>
      <c r="NL265" s="2"/>
      <c r="NM265" s="2"/>
      <c r="NN265" s="2"/>
      <c r="NO265" s="2"/>
      <c r="NP265" s="2"/>
      <c r="NQ265" s="2"/>
      <c r="NR265" s="2"/>
      <c r="NS265" s="2"/>
      <c r="NT265" s="2"/>
      <c r="NU265" s="2"/>
      <c r="NV265" s="2"/>
      <c r="NW265" s="2"/>
      <c r="NX265" s="2"/>
      <c r="NY265" s="2"/>
      <c r="NZ265" s="2"/>
      <c r="OA265" s="2"/>
      <c r="OB265" s="2"/>
      <c r="OC265" s="2"/>
      <c r="OD265" s="2"/>
      <c r="OE265" s="2"/>
      <c r="OF265" s="2"/>
      <c r="OG265" s="2"/>
      <c r="OH265" s="2"/>
      <c r="OI265" s="2"/>
      <c r="OJ265" s="2"/>
      <c r="OK265" s="2"/>
      <c r="OL265" s="2"/>
      <c r="OM265" s="2"/>
      <c r="ON265" s="2"/>
      <c r="OO265" s="2"/>
      <c r="OP265" s="2"/>
      <c r="OQ265" s="2"/>
      <c r="OR265" s="2"/>
      <c r="OS265" s="2"/>
      <c r="OT265" s="2"/>
      <c r="OU265" s="2"/>
      <c r="OV265" s="2"/>
      <c r="OW265" s="2"/>
      <c r="OX265" s="2"/>
      <c r="OY265" s="2"/>
      <c r="OZ265" s="2"/>
      <c r="PA265" s="2"/>
      <c r="PB265" s="2"/>
      <c r="PC265" s="2"/>
      <c r="PD265" s="2"/>
      <c r="PE265" s="2"/>
      <c r="PF265" s="2"/>
      <c r="PG265" s="2"/>
      <c r="PH265" s="2"/>
      <c r="PI265" s="2"/>
      <c r="PJ265" s="2"/>
      <c r="PK265" s="2"/>
      <c r="PL265" s="2"/>
      <c r="PM265" s="2"/>
      <c r="PN265" s="2"/>
      <c r="PO265" s="2"/>
      <c r="PP265" s="2"/>
      <c r="PQ265" s="2"/>
      <c r="PR265" s="2"/>
      <c r="PS265" s="2"/>
      <c r="PT265" s="2"/>
      <c r="PU265" s="2"/>
      <c r="PV265" s="2"/>
      <c r="PW265" s="2"/>
      <c r="PX265" s="2"/>
      <c r="PY265" s="2"/>
      <c r="PZ265" s="2"/>
      <c r="QA265" s="2"/>
      <c r="QB265" s="2"/>
      <c r="QC265" s="2"/>
      <c r="QD265" s="2"/>
      <c r="QE265" s="2"/>
      <c r="QF265" s="2"/>
      <c r="QG265" s="2"/>
      <c r="QH265" s="2"/>
      <c r="QI265" s="2"/>
      <c r="QJ265" s="2"/>
      <c r="QK265" s="2"/>
      <c r="QL265" s="2"/>
      <c r="QM265" s="2"/>
      <c r="QN265" s="2"/>
      <c r="QO265" s="2"/>
      <c r="QP265" s="2"/>
      <c r="QQ265" s="2"/>
      <c r="QR265" s="2"/>
      <c r="QS265" s="2"/>
      <c r="QT265" s="2"/>
      <c r="QU265" s="2"/>
      <c r="QV265" s="2"/>
      <c r="QW265" s="2"/>
      <c r="QX265" s="2"/>
      <c r="QY265" s="2"/>
      <c r="QZ265" s="2"/>
      <c r="RA265" s="2"/>
      <c r="RB265" s="2"/>
      <c r="RC265" s="2"/>
      <c r="RD265" s="2"/>
      <c r="RE265" s="2"/>
      <c r="RF265" s="2"/>
      <c r="RG265" s="2"/>
      <c r="RH265" s="2"/>
      <c r="RI265" s="2"/>
      <c r="RJ265" s="2"/>
      <c r="RK265" s="2"/>
      <c r="RL265" s="2"/>
      <c r="RM265" s="2"/>
      <c r="RN265" s="2"/>
      <c r="RO265" s="2"/>
      <c r="RP265" s="2"/>
      <c r="RQ265" s="2"/>
      <c r="RR265" s="2"/>
      <c r="RS265" s="2"/>
      <c r="RT265" s="2"/>
      <c r="RU265" s="2"/>
      <c r="RV265" s="2"/>
      <c r="RW265" s="2"/>
      <c r="RX265" s="2"/>
      <c r="RY265" s="2"/>
      <c r="RZ265" s="2"/>
      <c r="SA265" s="2"/>
      <c r="SB265" s="2"/>
      <c r="SC265" s="2"/>
      <c r="SD265" s="2"/>
      <c r="SE265" s="2"/>
      <c r="SF265" s="2"/>
      <c r="SG265" s="2"/>
      <c r="SH265" s="2"/>
      <c r="SI265" s="2"/>
      <c r="SJ265" s="2"/>
      <c r="SK265" s="2"/>
      <c r="SL265" s="2"/>
      <c r="SM265" s="2"/>
      <c r="SN265" s="2"/>
      <c r="SO265" s="2"/>
      <c r="SP265" s="2"/>
      <c r="SQ265" s="2"/>
      <c r="SR265" s="2"/>
      <c r="SS265" s="2"/>
      <c r="ST265" s="2"/>
      <c r="SU265" s="2"/>
      <c r="SV265" s="2"/>
      <c r="SW265" s="2"/>
      <c r="SX265" s="2"/>
      <c r="SY265" s="2"/>
      <c r="SZ265" s="2"/>
      <c r="TA265" s="2"/>
      <c r="TB265" s="2"/>
      <c r="TC265" s="2"/>
      <c r="TD265" s="2"/>
      <c r="TE265" s="2"/>
      <c r="TF265" s="2"/>
      <c r="TG265" s="2"/>
      <c r="TH265" s="2"/>
      <c r="TI265" s="2"/>
      <c r="TJ265" s="2"/>
      <c r="TK265" s="2"/>
      <c r="TL265" s="2"/>
      <c r="TM265" s="2"/>
      <c r="TN265" s="2"/>
      <c r="TO265" s="2"/>
      <c r="TP265" s="2"/>
      <c r="TQ265" s="2"/>
      <c r="TR265" s="2"/>
      <c r="TS265" s="2"/>
      <c r="TT265" s="2"/>
      <c r="TU265" s="2"/>
      <c r="TV265" s="2"/>
      <c r="TW265" s="2"/>
      <c r="TX265" s="2"/>
      <c r="TY265" s="2"/>
      <c r="TZ265" s="2"/>
      <c r="UA265" s="2"/>
      <c r="UB265" s="2"/>
      <c r="UC265" s="2"/>
      <c r="UD265" s="2"/>
      <c r="UE265" s="2"/>
      <c r="UF265" s="2"/>
      <c r="UG265" s="2"/>
      <c r="UH265" s="2"/>
      <c r="UI265" s="2"/>
      <c r="UJ265" s="2"/>
      <c r="UK265" s="2"/>
      <c r="UL265" s="2"/>
      <c r="UM265" s="2"/>
      <c r="UN265" s="2"/>
      <c r="UO265" s="2"/>
      <c r="UP265" s="2"/>
      <c r="UQ265" s="2"/>
      <c r="UR265" s="2"/>
      <c r="US265" s="2"/>
      <c r="UT265" s="2"/>
      <c r="UU265" s="2"/>
      <c r="UV265" s="2"/>
      <c r="UW265" s="2"/>
      <c r="UX265" s="2"/>
      <c r="UY265" s="2"/>
      <c r="UZ265" s="2"/>
      <c r="VA265" s="2"/>
      <c r="VB265" s="2"/>
      <c r="VC265" s="2"/>
      <c r="VD265" s="2"/>
      <c r="VE265" s="2"/>
      <c r="VF265" s="2"/>
      <c r="VG265" s="2"/>
      <c r="VH265" s="2"/>
      <c r="VI265" s="2"/>
      <c r="VJ265" s="2"/>
      <c r="VK265" s="2"/>
      <c r="VL265" s="2"/>
      <c r="VM265" s="2"/>
      <c r="VN265" s="2"/>
      <c r="VO265" s="2"/>
      <c r="VP265" s="2"/>
      <c r="VQ265" s="2"/>
      <c r="VR265" s="2"/>
      <c r="VS265" s="2"/>
      <c r="VT265" s="2"/>
      <c r="VU265" s="2"/>
      <c r="VV265" s="2"/>
      <c r="VW265" s="2"/>
      <c r="VX265" s="2"/>
      <c r="VY265" s="2"/>
      <c r="VZ265" s="2"/>
      <c r="WA265" s="2"/>
      <c r="WB265" s="2"/>
      <c r="WC265" s="2"/>
      <c r="WD265" s="2"/>
      <c r="WE265" s="2"/>
      <c r="WF265" s="2"/>
      <c r="WG265" s="2"/>
      <c r="WH265" s="2"/>
      <c r="WI265" s="2"/>
      <c r="WJ265" s="2"/>
      <c r="WK265" s="2"/>
      <c r="WL265" s="2"/>
      <c r="WM265" s="2"/>
      <c r="WN265" s="2"/>
      <c r="WO265" s="2"/>
      <c r="WP265" s="2"/>
      <c r="WQ265" s="2"/>
      <c r="WR265" s="2"/>
      <c r="WS265" s="2"/>
      <c r="WT265" s="2"/>
      <c r="WU265" s="2"/>
      <c r="WV265" s="2"/>
      <c r="WW265" s="2"/>
      <c r="WX265" s="2"/>
      <c r="WY265" s="2"/>
      <c r="WZ265" s="2"/>
      <c r="XA265" s="2"/>
      <c r="XB265" s="2"/>
      <c r="XC265" s="2"/>
      <c r="XD265" s="2"/>
      <c r="XE265" s="2"/>
      <c r="XF265" s="2"/>
      <c r="XG265" s="2"/>
      <c r="XH265" s="2"/>
      <c r="XI265" s="2"/>
      <c r="XJ265" s="2"/>
      <c r="XK265" s="2"/>
      <c r="XL265" s="2"/>
      <c r="XM265" s="2"/>
      <c r="XN265" s="2"/>
      <c r="XO265" s="2"/>
      <c r="XP265" s="2"/>
      <c r="XQ265" s="2"/>
      <c r="XR265" s="2"/>
      <c r="XS265" s="2"/>
      <c r="XT265" s="2"/>
      <c r="XU265" s="2"/>
      <c r="XV265" s="2"/>
      <c r="XW265" s="2"/>
      <c r="XX265" s="2"/>
      <c r="XY265" s="2"/>
      <c r="XZ265" s="2"/>
      <c r="YA265" s="2"/>
      <c r="YB265" s="2"/>
      <c r="YC265" s="2"/>
      <c r="YD265" s="2"/>
      <c r="YE265" s="2"/>
      <c r="YF265" s="2"/>
      <c r="YG265" s="2"/>
      <c r="YH265" s="2"/>
      <c r="YI265" s="2"/>
      <c r="YJ265" s="2"/>
      <c r="YK265" s="2"/>
      <c r="YL265" s="2"/>
      <c r="YM265" s="2"/>
      <c r="YN265" s="2"/>
      <c r="YO265" s="2"/>
      <c r="YP265" s="2"/>
      <c r="YQ265" s="2"/>
      <c r="YR265" s="2"/>
      <c r="YS265" s="2"/>
      <c r="YT265" s="2"/>
      <c r="YU265" s="2"/>
      <c r="YV265" s="2"/>
      <c r="YW265" s="2"/>
      <c r="YX265" s="2"/>
      <c r="YY265" s="2"/>
      <c r="YZ265" s="2"/>
      <c r="ZA265" s="2"/>
      <c r="ZB265" s="2"/>
      <c r="ZC265" s="2"/>
      <c r="ZD265" s="2"/>
      <c r="ZE265" s="2"/>
      <c r="ZF265" s="2"/>
      <c r="ZG265" s="2"/>
      <c r="ZH265" s="2"/>
      <c r="ZI265" s="2"/>
      <c r="ZJ265" s="2"/>
      <c r="ZK265" s="2"/>
      <c r="ZL265" s="2"/>
      <c r="ZM265" s="2"/>
      <c r="ZN265" s="2"/>
      <c r="ZO265" s="2"/>
      <c r="ZP265" s="2"/>
      <c r="ZQ265" s="2"/>
      <c r="ZR265" s="2"/>
      <c r="ZS265" s="2"/>
      <c r="ZT265" s="2"/>
      <c r="ZU265" s="2"/>
      <c r="ZV265" s="2"/>
      <c r="ZW265" s="2"/>
      <c r="ZX265" s="2"/>
      <c r="ZY265" s="2"/>
      <c r="ZZ265" s="2"/>
      <c r="AAA265" s="2"/>
      <c r="AAB265" s="2"/>
      <c r="AAC265" s="2"/>
      <c r="AAD265" s="2"/>
      <c r="AAE265" s="2"/>
      <c r="AAF265" s="2"/>
      <c r="AAG265" s="2"/>
      <c r="AAH265" s="2"/>
      <c r="AAI265" s="2"/>
      <c r="AAJ265" s="2"/>
      <c r="AAK265" s="2"/>
      <c r="AAL265" s="2"/>
      <c r="AAM265" s="2"/>
      <c r="AAN265" s="2"/>
      <c r="AAO265" s="2"/>
      <c r="AAP265" s="2"/>
      <c r="AAQ265" s="2"/>
      <c r="AAR265" s="2"/>
      <c r="AAS265" s="2"/>
      <c r="AAT265" s="2"/>
      <c r="AAU265" s="2"/>
      <c r="AAV265" s="2"/>
      <c r="AAW265" s="2"/>
      <c r="AAX265" s="2"/>
      <c r="AAY265" s="2"/>
      <c r="AAZ265" s="2"/>
      <c r="ABA265" s="2"/>
      <c r="ABB265" s="2"/>
      <c r="ABC265" s="2"/>
      <c r="ABD265" s="2"/>
      <c r="ABE265" s="2"/>
      <c r="ABF265" s="2"/>
      <c r="ABG265" s="2"/>
      <c r="ABH265" s="2"/>
      <c r="ABI265" s="2"/>
      <c r="ABJ265" s="2"/>
      <c r="ABK265" s="2"/>
      <c r="ABL265" s="2"/>
      <c r="ABM265" s="2"/>
      <c r="ABN265" s="2"/>
      <c r="ABO265" s="2"/>
      <c r="ABP265" s="2"/>
      <c r="ABQ265" s="2"/>
      <c r="ABR265" s="2"/>
      <c r="ABS265" s="2"/>
      <c r="ABT265" s="2"/>
      <c r="ABU265" s="2"/>
      <c r="ABV265" s="2"/>
      <c r="ABW265" s="2"/>
      <c r="ABX265" s="2"/>
      <c r="ABY265" s="2"/>
      <c r="ABZ265" s="2"/>
      <c r="ACA265" s="2"/>
      <c r="ACB265" s="2"/>
      <c r="ACC265" s="2"/>
      <c r="ACD265" s="2"/>
      <c r="ACE265" s="2"/>
      <c r="ACF265" s="2"/>
      <c r="ACG265" s="2"/>
      <c r="ACH265" s="2"/>
      <c r="ACI265" s="2"/>
      <c r="ACJ265" s="2"/>
      <c r="ACK265" s="2"/>
      <c r="ACL265" s="2"/>
      <c r="ACM265" s="2"/>
      <c r="ACN265" s="2"/>
      <c r="ACO265" s="2"/>
      <c r="ACP265" s="2"/>
      <c r="ACQ265" s="2"/>
      <c r="ACR265" s="2"/>
      <c r="ACS265" s="2"/>
      <c r="ACT265" s="2"/>
      <c r="ACU265" s="2"/>
      <c r="ACV265" s="2"/>
      <c r="ACW265" s="2"/>
      <c r="ACX265" s="2"/>
      <c r="ACY265" s="2"/>
      <c r="ACZ265" s="2"/>
      <c r="ADA265" s="2"/>
      <c r="ADB265" s="2"/>
      <c r="ADC265" s="2"/>
      <c r="ADD265" s="2"/>
      <c r="ADE265" s="2"/>
      <c r="ADF265" s="2"/>
      <c r="ADG265" s="2"/>
      <c r="ADH265" s="2"/>
      <c r="ADI265" s="2"/>
      <c r="ADJ265" s="2"/>
      <c r="ADK265" s="2"/>
      <c r="ADL265" s="2"/>
      <c r="ADM265" s="2"/>
      <c r="ADN265" s="2"/>
      <c r="ADO265" s="2"/>
      <c r="ADP265" s="2"/>
      <c r="ADQ265" s="2"/>
      <c r="ADR265" s="2"/>
      <c r="ADS265" s="2"/>
      <c r="ADT265" s="2"/>
      <c r="ADU265" s="2"/>
      <c r="ADV265" s="2"/>
      <c r="ADW265" s="2"/>
      <c r="ADX265" s="2"/>
      <c r="ADY265" s="2"/>
      <c r="ADZ265" s="2"/>
      <c r="AEA265" s="2"/>
      <c r="AEB265" s="2"/>
      <c r="AEC265" s="2"/>
      <c r="AED265" s="2"/>
      <c r="AEE265" s="2"/>
      <c r="AEF265" s="2"/>
      <c r="AEG265" s="2"/>
      <c r="AEH265" s="2"/>
      <c r="AEI265" s="2"/>
      <c r="AEJ265" s="2"/>
      <c r="AEK265" s="2"/>
      <c r="AEL265" s="2"/>
      <c r="AEM265" s="2"/>
      <c r="AEN265" s="2"/>
      <c r="AEO265" s="2"/>
      <c r="AEP265" s="2"/>
      <c r="AEQ265" s="2"/>
      <c r="AER265" s="2"/>
      <c r="AES265" s="2"/>
      <c r="AET265" s="2"/>
      <c r="AEU265" s="2"/>
      <c r="AEV265" s="2"/>
      <c r="AEW265" s="2"/>
      <c r="AEX265" s="2"/>
      <c r="AEY265" s="2"/>
      <c r="AEZ265" s="2"/>
      <c r="AFA265" s="2"/>
      <c r="AFB265" s="2"/>
      <c r="AFC265" s="2"/>
      <c r="AFD265" s="2"/>
      <c r="AFE265" s="2"/>
      <c r="AFF265" s="2"/>
      <c r="AFG265" s="2"/>
      <c r="AFH265" s="2"/>
      <c r="AFI265" s="2"/>
      <c r="AFJ265" s="2"/>
      <c r="AFK265" s="2"/>
      <c r="AFL265" s="2"/>
      <c r="AFM265" s="2"/>
      <c r="AFN265" s="2"/>
      <c r="AFO265" s="2"/>
      <c r="AFP265" s="2"/>
      <c r="AFQ265" s="2"/>
      <c r="AFR265" s="2"/>
      <c r="AFS265" s="2"/>
      <c r="AFT265" s="2"/>
      <c r="AFU265" s="2"/>
      <c r="AFV265" s="2"/>
      <c r="AFW265" s="2"/>
      <c r="AFX265" s="2"/>
      <c r="AFY265" s="2"/>
      <c r="AFZ265" s="2"/>
      <c r="AGA265" s="2"/>
      <c r="AGB265" s="2"/>
      <c r="AGC265" s="2"/>
      <c r="AGD265" s="2"/>
      <c r="AGE265" s="2"/>
      <c r="AGF265" s="2"/>
      <c r="AGG265" s="2"/>
      <c r="AGH265" s="2"/>
      <c r="AGI265" s="2"/>
      <c r="AGJ265" s="2"/>
      <c r="AGK265" s="2"/>
      <c r="AGL265" s="2"/>
      <c r="AGM265" s="2"/>
      <c r="AGN265" s="2"/>
      <c r="AGO265" s="2"/>
      <c r="AGP265" s="2"/>
      <c r="AGQ265" s="2"/>
      <c r="AGR265" s="2"/>
      <c r="AGS265" s="2"/>
      <c r="AGT265" s="2"/>
      <c r="AGU265" s="2"/>
      <c r="AGV265" s="2"/>
      <c r="AGW265" s="2"/>
      <c r="AGX265" s="2"/>
      <c r="AGY265" s="2"/>
      <c r="AGZ265" s="2"/>
      <c r="AHA265" s="2"/>
      <c r="AHB265" s="2"/>
      <c r="AHC265" s="2"/>
      <c r="AHD265" s="2"/>
      <c r="AHE265" s="2"/>
      <c r="AHF265" s="2"/>
      <c r="AHG265" s="2"/>
      <c r="AHH265" s="2"/>
      <c r="AHI265" s="2"/>
      <c r="AHJ265" s="2"/>
      <c r="AHK265" s="2"/>
      <c r="AHL265" s="2"/>
      <c r="AHM265" s="2"/>
      <c r="AHN265" s="2"/>
      <c r="AHO265" s="2"/>
      <c r="AHP265" s="2"/>
      <c r="AHQ265" s="2"/>
      <c r="AHR265" s="2"/>
      <c r="AHS265" s="2"/>
      <c r="AHT265" s="2"/>
      <c r="AHU265" s="2"/>
      <c r="AHV265" s="2"/>
      <c r="AHW265" s="2"/>
      <c r="AHX265" s="2"/>
      <c r="AHY265" s="2"/>
      <c r="AHZ265" s="2"/>
      <c r="AIA265" s="2"/>
      <c r="AIB265" s="2"/>
      <c r="AIC265" s="2"/>
      <c r="AID265" s="2"/>
      <c r="AIE265" s="2"/>
      <c r="AIF265" s="2"/>
      <c r="AIG265" s="2"/>
      <c r="AIH265" s="2"/>
      <c r="AII265" s="2"/>
      <c r="AIJ265" s="2"/>
      <c r="AIK265" s="2"/>
      <c r="AIL265" s="2"/>
      <c r="AIM265" s="2"/>
      <c r="AIN265" s="2"/>
      <c r="AIO265" s="2"/>
      <c r="AIP265" s="2"/>
      <c r="AIQ265" s="2"/>
      <c r="AIR265" s="2"/>
      <c r="AIS265" s="2"/>
      <c r="AIT265" s="2"/>
      <c r="AIU265" s="2"/>
      <c r="AIV265" s="2"/>
      <c r="AIW265" s="2"/>
      <c r="AIX265" s="2"/>
      <c r="AIY265" s="2"/>
      <c r="AIZ265" s="2"/>
      <c r="AJA265" s="2"/>
      <c r="AJB265" s="2"/>
      <c r="AJC265" s="2"/>
      <c r="AJD265" s="2"/>
      <c r="AJE265" s="2"/>
      <c r="AJF265" s="2"/>
      <c r="AJG265" s="2"/>
      <c r="AJH265" s="2"/>
      <c r="AJI265" s="2"/>
      <c r="AJJ265" s="2"/>
      <c r="AJK265" s="2"/>
      <c r="AJL265" s="2"/>
      <c r="AJM265" s="2"/>
      <c r="AJN265" s="2"/>
      <c r="AJO265" s="2"/>
      <c r="AJP265" s="2"/>
      <c r="AJQ265" s="2"/>
    </row>
    <row r="266" spans="1:953" s="1" customFormat="1">
      <c r="A266" s="2"/>
      <c r="B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  <c r="FS266" s="2"/>
      <c r="FT266" s="2"/>
      <c r="FU266" s="2"/>
      <c r="FV266" s="2"/>
      <c r="FW266" s="2"/>
      <c r="FX266" s="2"/>
      <c r="FY266" s="2"/>
      <c r="FZ266" s="2"/>
      <c r="GA266" s="2"/>
      <c r="GB266" s="2"/>
      <c r="GC266" s="2"/>
      <c r="GD266" s="2"/>
      <c r="GE266" s="2"/>
      <c r="GF266" s="2"/>
      <c r="GG266" s="2"/>
      <c r="GH266" s="2"/>
      <c r="GI266" s="2"/>
      <c r="GJ266" s="2"/>
      <c r="GK266" s="2"/>
      <c r="GL266" s="2"/>
      <c r="GM266" s="2"/>
      <c r="GN266" s="2"/>
      <c r="GO266" s="2"/>
      <c r="GP266" s="2"/>
      <c r="GQ266" s="2"/>
      <c r="GR266" s="2"/>
      <c r="GS266" s="2"/>
      <c r="GT266" s="2"/>
      <c r="GU266" s="2"/>
      <c r="GV266" s="2"/>
      <c r="GW266" s="2"/>
      <c r="GX266" s="2"/>
      <c r="GY266" s="2"/>
      <c r="GZ266" s="2"/>
      <c r="HA266" s="2"/>
      <c r="HB266" s="2"/>
      <c r="HC266" s="2"/>
      <c r="HD266" s="2"/>
      <c r="HE266" s="2"/>
      <c r="HF266" s="2"/>
      <c r="HG266" s="2"/>
      <c r="HH266" s="2"/>
      <c r="HI266" s="2"/>
      <c r="HJ266" s="2"/>
      <c r="HK266" s="2"/>
      <c r="HL266" s="2"/>
      <c r="HM266" s="2"/>
      <c r="HN266" s="2"/>
      <c r="HO266" s="2"/>
      <c r="HP266" s="2"/>
      <c r="HQ266" s="2"/>
      <c r="HR266" s="2"/>
      <c r="HS266" s="2"/>
      <c r="HT266" s="2"/>
      <c r="HU266" s="2"/>
      <c r="HV266" s="2"/>
      <c r="HW266" s="2"/>
      <c r="HX266" s="2"/>
      <c r="HY266" s="2"/>
      <c r="HZ266" s="2"/>
      <c r="IA266" s="2"/>
      <c r="IB266" s="2"/>
      <c r="IC266" s="2"/>
      <c r="ID266" s="2"/>
      <c r="IE266" s="2"/>
      <c r="IF266" s="2"/>
      <c r="IG266" s="2"/>
      <c r="IH266" s="2"/>
      <c r="II266" s="2"/>
      <c r="IJ266" s="2"/>
      <c r="IK266" s="2"/>
      <c r="IL266" s="2"/>
      <c r="IM266" s="2"/>
      <c r="IN266" s="2"/>
      <c r="IO266" s="2"/>
      <c r="IP266" s="2"/>
      <c r="IQ266" s="2"/>
      <c r="IR266" s="2"/>
      <c r="IS266" s="2"/>
      <c r="IT266" s="2"/>
      <c r="IU266" s="2"/>
      <c r="IV266" s="2"/>
      <c r="IW266" s="2"/>
      <c r="IX266" s="2"/>
      <c r="IY266" s="2"/>
      <c r="IZ266" s="2"/>
      <c r="JA266" s="2"/>
      <c r="JB266" s="2"/>
      <c r="JC266" s="2"/>
      <c r="JD266" s="2"/>
      <c r="JE266" s="2"/>
      <c r="JF266" s="2"/>
      <c r="JG266" s="2"/>
      <c r="JH266" s="2"/>
      <c r="JI266" s="2"/>
      <c r="JJ266" s="2"/>
      <c r="JK266" s="2"/>
      <c r="JL266" s="2"/>
      <c r="JM266" s="2"/>
      <c r="JN266" s="2"/>
      <c r="JO266" s="2"/>
      <c r="JP266" s="2"/>
      <c r="JQ266" s="2"/>
      <c r="JR266" s="2"/>
      <c r="JS266" s="2"/>
      <c r="JT266" s="2"/>
      <c r="JU266" s="2"/>
      <c r="JV266" s="2"/>
      <c r="JW266" s="2"/>
      <c r="JX266" s="2"/>
      <c r="JY266" s="2"/>
      <c r="JZ266" s="2"/>
      <c r="KA266" s="2"/>
      <c r="KB266" s="2"/>
      <c r="KC266" s="2"/>
      <c r="KD266" s="2"/>
      <c r="KE266" s="2"/>
      <c r="KF266" s="2"/>
      <c r="KG266" s="2"/>
      <c r="KH266" s="2"/>
      <c r="KI266" s="2"/>
      <c r="KJ266" s="2"/>
      <c r="KK266" s="2"/>
      <c r="KL266" s="2"/>
      <c r="KM266" s="2"/>
      <c r="KN266" s="2"/>
      <c r="KO266" s="2"/>
      <c r="KP266" s="2"/>
      <c r="KQ266" s="2"/>
      <c r="KR266" s="2"/>
      <c r="KS266" s="2"/>
      <c r="KT266" s="2"/>
      <c r="KU266" s="2"/>
      <c r="KV266" s="2"/>
      <c r="KW266" s="2"/>
      <c r="KX266" s="2"/>
      <c r="KY266" s="2"/>
      <c r="KZ266" s="2"/>
      <c r="LA266" s="2"/>
      <c r="LB266" s="2"/>
      <c r="LC266" s="2"/>
      <c r="LD266" s="2"/>
      <c r="LE266" s="2"/>
      <c r="LF266" s="2"/>
      <c r="LG266" s="2"/>
      <c r="LH266" s="2"/>
      <c r="LI266" s="2"/>
      <c r="LJ266" s="2"/>
      <c r="LK266" s="2"/>
      <c r="LL266" s="2"/>
      <c r="LM266" s="2"/>
      <c r="LN266" s="2"/>
      <c r="LO266" s="2"/>
      <c r="LP266" s="2"/>
      <c r="LQ266" s="2"/>
      <c r="LR266" s="2"/>
      <c r="LS266" s="2"/>
      <c r="LT266" s="2"/>
      <c r="LU266" s="2"/>
      <c r="LV266" s="2"/>
      <c r="LW266" s="2"/>
      <c r="LX266" s="2"/>
      <c r="LY266" s="2"/>
      <c r="LZ266" s="2"/>
      <c r="MA266" s="2"/>
      <c r="MB266" s="2"/>
      <c r="MC266" s="2"/>
      <c r="MD266" s="2"/>
      <c r="ME266" s="2"/>
      <c r="MF266" s="2"/>
      <c r="MG266" s="2"/>
      <c r="MH266" s="2"/>
      <c r="MI266" s="2"/>
      <c r="MJ266" s="2"/>
      <c r="MK266" s="2"/>
      <c r="ML266" s="2"/>
      <c r="MM266" s="2"/>
      <c r="MN266" s="2"/>
      <c r="MO266" s="2"/>
      <c r="MP266" s="2"/>
      <c r="MQ266" s="2"/>
      <c r="MR266" s="2"/>
      <c r="MS266" s="2"/>
      <c r="MT266" s="2"/>
      <c r="MU266" s="2"/>
      <c r="MV266" s="2"/>
      <c r="MW266" s="2"/>
      <c r="MX266" s="2"/>
      <c r="MY266" s="2"/>
      <c r="MZ266" s="2"/>
      <c r="NA266" s="2"/>
      <c r="NB266" s="2"/>
      <c r="NC266" s="2"/>
      <c r="ND266" s="2"/>
      <c r="NE266" s="2"/>
      <c r="NF266" s="2"/>
      <c r="NG266" s="2"/>
      <c r="NH266" s="2"/>
      <c r="NI266" s="2"/>
      <c r="NJ266" s="2"/>
      <c r="NK266" s="2"/>
      <c r="NL266" s="2"/>
      <c r="NM266" s="2"/>
      <c r="NN266" s="2"/>
      <c r="NO266" s="2"/>
      <c r="NP266" s="2"/>
      <c r="NQ266" s="2"/>
      <c r="NR266" s="2"/>
      <c r="NS266" s="2"/>
      <c r="NT266" s="2"/>
      <c r="NU266" s="2"/>
      <c r="NV266" s="2"/>
      <c r="NW266" s="2"/>
      <c r="NX266" s="2"/>
      <c r="NY266" s="2"/>
      <c r="NZ266" s="2"/>
      <c r="OA266" s="2"/>
      <c r="OB266" s="2"/>
      <c r="OC266" s="2"/>
      <c r="OD266" s="2"/>
      <c r="OE266" s="2"/>
      <c r="OF266" s="2"/>
      <c r="OG266" s="2"/>
      <c r="OH266" s="2"/>
      <c r="OI266" s="2"/>
      <c r="OJ266" s="2"/>
      <c r="OK266" s="2"/>
      <c r="OL266" s="2"/>
      <c r="OM266" s="2"/>
      <c r="ON266" s="2"/>
      <c r="OO266" s="2"/>
      <c r="OP266" s="2"/>
      <c r="OQ266" s="2"/>
      <c r="OR266" s="2"/>
      <c r="OS266" s="2"/>
      <c r="OT266" s="2"/>
      <c r="OU266" s="2"/>
      <c r="OV266" s="2"/>
      <c r="OW266" s="2"/>
      <c r="OX266" s="2"/>
      <c r="OY266" s="2"/>
      <c r="OZ266" s="2"/>
      <c r="PA266" s="2"/>
      <c r="PB266" s="2"/>
      <c r="PC266" s="2"/>
      <c r="PD266" s="2"/>
      <c r="PE266" s="2"/>
      <c r="PF266" s="2"/>
      <c r="PG266" s="2"/>
      <c r="PH266" s="2"/>
      <c r="PI266" s="2"/>
      <c r="PJ266" s="2"/>
      <c r="PK266" s="2"/>
      <c r="PL266" s="2"/>
      <c r="PM266" s="2"/>
      <c r="PN266" s="2"/>
      <c r="PO266" s="2"/>
      <c r="PP266" s="2"/>
      <c r="PQ266" s="2"/>
      <c r="PR266" s="2"/>
      <c r="PS266" s="2"/>
      <c r="PT266" s="2"/>
      <c r="PU266" s="2"/>
      <c r="PV266" s="2"/>
      <c r="PW266" s="2"/>
      <c r="PX266" s="2"/>
      <c r="PY266" s="2"/>
      <c r="PZ266" s="2"/>
      <c r="QA266" s="2"/>
      <c r="QB266" s="2"/>
      <c r="QC266" s="2"/>
      <c r="QD266" s="2"/>
      <c r="QE266" s="2"/>
      <c r="QF266" s="2"/>
      <c r="QG266" s="2"/>
      <c r="QH266" s="2"/>
      <c r="QI266" s="2"/>
      <c r="QJ266" s="2"/>
      <c r="QK266" s="2"/>
      <c r="QL266" s="2"/>
      <c r="QM266" s="2"/>
      <c r="QN266" s="2"/>
      <c r="QO266" s="2"/>
      <c r="QP266" s="2"/>
      <c r="QQ266" s="2"/>
      <c r="QR266" s="2"/>
      <c r="QS266" s="2"/>
      <c r="QT266" s="2"/>
      <c r="QU266" s="2"/>
      <c r="QV266" s="2"/>
      <c r="QW266" s="2"/>
      <c r="QX266" s="2"/>
      <c r="QY266" s="2"/>
      <c r="QZ266" s="2"/>
      <c r="RA266" s="2"/>
      <c r="RB266" s="2"/>
      <c r="RC266" s="2"/>
      <c r="RD266" s="2"/>
      <c r="RE266" s="2"/>
      <c r="RF266" s="2"/>
      <c r="RG266" s="2"/>
      <c r="RH266" s="2"/>
      <c r="RI266" s="2"/>
      <c r="RJ266" s="2"/>
      <c r="RK266" s="2"/>
      <c r="RL266" s="2"/>
      <c r="RM266" s="2"/>
      <c r="RN266" s="2"/>
      <c r="RO266" s="2"/>
      <c r="RP266" s="2"/>
      <c r="RQ266" s="2"/>
      <c r="RR266" s="2"/>
      <c r="RS266" s="2"/>
      <c r="RT266" s="2"/>
      <c r="RU266" s="2"/>
      <c r="RV266" s="2"/>
      <c r="RW266" s="2"/>
      <c r="RX266" s="2"/>
      <c r="RY266" s="2"/>
      <c r="RZ266" s="2"/>
      <c r="SA266" s="2"/>
      <c r="SB266" s="2"/>
      <c r="SC266" s="2"/>
      <c r="SD266" s="2"/>
      <c r="SE266" s="2"/>
      <c r="SF266" s="2"/>
      <c r="SG266" s="2"/>
      <c r="SH266" s="2"/>
      <c r="SI266" s="2"/>
      <c r="SJ266" s="2"/>
      <c r="SK266" s="2"/>
      <c r="SL266" s="2"/>
      <c r="SM266" s="2"/>
      <c r="SN266" s="2"/>
      <c r="SO266" s="2"/>
      <c r="SP266" s="2"/>
      <c r="SQ266" s="2"/>
      <c r="SR266" s="2"/>
      <c r="SS266" s="2"/>
      <c r="ST266" s="2"/>
      <c r="SU266" s="2"/>
      <c r="SV266" s="2"/>
      <c r="SW266" s="2"/>
      <c r="SX266" s="2"/>
      <c r="SY266" s="2"/>
      <c r="SZ266" s="2"/>
      <c r="TA266" s="2"/>
      <c r="TB266" s="2"/>
      <c r="TC266" s="2"/>
      <c r="TD266" s="2"/>
      <c r="TE266" s="2"/>
      <c r="TF266" s="2"/>
      <c r="TG266" s="2"/>
      <c r="TH266" s="2"/>
      <c r="TI266" s="2"/>
      <c r="TJ266" s="2"/>
      <c r="TK266" s="2"/>
      <c r="TL266" s="2"/>
      <c r="TM266" s="2"/>
      <c r="TN266" s="2"/>
      <c r="TO266" s="2"/>
      <c r="TP266" s="2"/>
      <c r="TQ266" s="2"/>
      <c r="TR266" s="2"/>
      <c r="TS266" s="2"/>
      <c r="TT266" s="2"/>
      <c r="TU266" s="2"/>
      <c r="TV266" s="2"/>
      <c r="TW266" s="2"/>
      <c r="TX266" s="2"/>
      <c r="TY266" s="2"/>
      <c r="TZ266" s="2"/>
      <c r="UA266" s="2"/>
      <c r="UB266" s="2"/>
      <c r="UC266" s="2"/>
      <c r="UD266" s="2"/>
      <c r="UE266" s="2"/>
      <c r="UF266" s="2"/>
      <c r="UG266" s="2"/>
      <c r="UH266" s="2"/>
      <c r="UI266" s="2"/>
      <c r="UJ266" s="2"/>
      <c r="UK266" s="2"/>
      <c r="UL266" s="2"/>
      <c r="UM266" s="2"/>
      <c r="UN266" s="2"/>
      <c r="UO266" s="2"/>
      <c r="UP266" s="2"/>
      <c r="UQ266" s="2"/>
      <c r="UR266" s="2"/>
      <c r="US266" s="2"/>
      <c r="UT266" s="2"/>
      <c r="UU266" s="2"/>
      <c r="UV266" s="2"/>
      <c r="UW266" s="2"/>
      <c r="UX266" s="2"/>
      <c r="UY266" s="2"/>
      <c r="UZ266" s="2"/>
      <c r="VA266" s="2"/>
      <c r="VB266" s="2"/>
      <c r="VC266" s="2"/>
      <c r="VD266" s="2"/>
      <c r="VE266" s="2"/>
      <c r="VF266" s="2"/>
      <c r="VG266" s="2"/>
      <c r="VH266" s="2"/>
      <c r="VI266" s="2"/>
      <c r="VJ266" s="2"/>
      <c r="VK266" s="2"/>
      <c r="VL266" s="2"/>
      <c r="VM266" s="2"/>
      <c r="VN266" s="2"/>
      <c r="VO266" s="2"/>
      <c r="VP266" s="2"/>
      <c r="VQ266" s="2"/>
      <c r="VR266" s="2"/>
      <c r="VS266" s="2"/>
      <c r="VT266" s="2"/>
      <c r="VU266" s="2"/>
      <c r="VV266" s="2"/>
      <c r="VW266" s="2"/>
      <c r="VX266" s="2"/>
      <c r="VY266" s="2"/>
      <c r="VZ266" s="2"/>
      <c r="WA266" s="2"/>
      <c r="WB266" s="2"/>
      <c r="WC266" s="2"/>
      <c r="WD266" s="2"/>
      <c r="WE266" s="2"/>
      <c r="WF266" s="2"/>
      <c r="WG266" s="2"/>
      <c r="WH266" s="2"/>
      <c r="WI266" s="2"/>
      <c r="WJ266" s="2"/>
      <c r="WK266" s="2"/>
      <c r="WL266" s="2"/>
      <c r="WM266" s="2"/>
      <c r="WN266" s="2"/>
      <c r="WO266" s="2"/>
      <c r="WP266" s="2"/>
      <c r="WQ266" s="2"/>
      <c r="WR266" s="2"/>
      <c r="WS266" s="2"/>
      <c r="WT266" s="2"/>
      <c r="WU266" s="2"/>
      <c r="WV266" s="2"/>
      <c r="WW266" s="2"/>
      <c r="WX266" s="2"/>
      <c r="WY266" s="2"/>
      <c r="WZ266" s="2"/>
      <c r="XA266" s="2"/>
      <c r="XB266" s="2"/>
      <c r="XC266" s="2"/>
      <c r="XD266" s="2"/>
      <c r="XE266" s="2"/>
      <c r="XF266" s="2"/>
      <c r="XG266" s="2"/>
      <c r="XH266" s="2"/>
      <c r="XI266" s="2"/>
      <c r="XJ266" s="2"/>
      <c r="XK266" s="2"/>
      <c r="XL266" s="2"/>
      <c r="XM266" s="2"/>
      <c r="XN266" s="2"/>
      <c r="XO266" s="2"/>
      <c r="XP266" s="2"/>
      <c r="XQ266" s="2"/>
      <c r="XR266" s="2"/>
      <c r="XS266" s="2"/>
      <c r="XT266" s="2"/>
      <c r="XU266" s="2"/>
      <c r="XV266" s="2"/>
      <c r="XW266" s="2"/>
      <c r="XX266" s="2"/>
      <c r="XY266" s="2"/>
      <c r="XZ266" s="2"/>
      <c r="YA266" s="2"/>
      <c r="YB266" s="2"/>
      <c r="YC266" s="2"/>
      <c r="YD266" s="2"/>
      <c r="YE266" s="2"/>
      <c r="YF266" s="2"/>
      <c r="YG266" s="2"/>
      <c r="YH266" s="2"/>
      <c r="YI266" s="2"/>
      <c r="YJ266" s="2"/>
      <c r="YK266" s="2"/>
      <c r="YL266" s="2"/>
      <c r="YM266" s="2"/>
      <c r="YN266" s="2"/>
      <c r="YO266" s="2"/>
      <c r="YP266" s="2"/>
      <c r="YQ266" s="2"/>
      <c r="YR266" s="2"/>
      <c r="YS266" s="2"/>
      <c r="YT266" s="2"/>
      <c r="YU266" s="2"/>
      <c r="YV266" s="2"/>
      <c r="YW266" s="2"/>
      <c r="YX266" s="2"/>
      <c r="YY266" s="2"/>
      <c r="YZ266" s="2"/>
      <c r="ZA266" s="2"/>
      <c r="ZB266" s="2"/>
      <c r="ZC266" s="2"/>
      <c r="ZD266" s="2"/>
      <c r="ZE266" s="2"/>
      <c r="ZF266" s="2"/>
      <c r="ZG266" s="2"/>
      <c r="ZH266" s="2"/>
      <c r="ZI266" s="2"/>
      <c r="ZJ266" s="2"/>
      <c r="ZK266" s="2"/>
      <c r="ZL266" s="2"/>
      <c r="ZM266" s="2"/>
      <c r="ZN266" s="2"/>
      <c r="ZO266" s="2"/>
      <c r="ZP266" s="2"/>
      <c r="ZQ266" s="2"/>
      <c r="ZR266" s="2"/>
      <c r="ZS266" s="2"/>
      <c r="ZT266" s="2"/>
      <c r="ZU266" s="2"/>
      <c r="ZV266" s="2"/>
      <c r="ZW266" s="2"/>
      <c r="ZX266" s="2"/>
      <c r="ZY266" s="2"/>
      <c r="ZZ266" s="2"/>
      <c r="AAA266" s="2"/>
      <c r="AAB266" s="2"/>
      <c r="AAC266" s="2"/>
      <c r="AAD266" s="2"/>
      <c r="AAE266" s="2"/>
      <c r="AAF266" s="2"/>
      <c r="AAG266" s="2"/>
      <c r="AAH266" s="2"/>
      <c r="AAI266" s="2"/>
      <c r="AAJ266" s="2"/>
      <c r="AAK266" s="2"/>
      <c r="AAL266" s="2"/>
      <c r="AAM266" s="2"/>
      <c r="AAN266" s="2"/>
      <c r="AAO266" s="2"/>
      <c r="AAP266" s="2"/>
      <c r="AAQ266" s="2"/>
      <c r="AAR266" s="2"/>
      <c r="AAS266" s="2"/>
      <c r="AAT266" s="2"/>
      <c r="AAU266" s="2"/>
      <c r="AAV266" s="2"/>
      <c r="AAW266" s="2"/>
      <c r="AAX266" s="2"/>
      <c r="AAY266" s="2"/>
      <c r="AAZ266" s="2"/>
      <c r="ABA266" s="2"/>
      <c r="ABB266" s="2"/>
      <c r="ABC266" s="2"/>
      <c r="ABD266" s="2"/>
      <c r="ABE266" s="2"/>
      <c r="ABF266" s="2"/>
      <c r="ABG266" s="2"/>
      <c r="ABH266" s="2"/>
      <c r="ABI266" s="2"/>
      <c r="ABJ266" s="2"/>
      <c r="ABK266" s="2"/>
      <c r="ABL266" s="2"/>
      <c r="ABM266" s="2"/>
      <c r="ABN266" s="2"/>
      <c r="ABO266" s="2"/>
      <c r="ABP266" s="2"/>
      <c r="ABQ266" s="2"/>
      <c r="ABR266" s="2"/>
      <c r="ABS266" s="2"/>
      <c r="ABT266" s="2"/>
      <c r="ABU266" s="2"/>
      <c r="ABV266" s="2"/>
      <c r="ABW266" s="2"/>
      <c r="ABX266" s="2"/>
      <c r="ABY266" s="2"/>
      <c r="ABZ266" s="2"/>
      <c r="ACA266" s="2"/>
      <c r="ACB266" s="2"/>
      <c r="ACC266" s="2"/>
      <c r="ACD266" s="2"/>
      <c r="ACE266" s="2"/>
      <c r="ACF266" s="2"/>
      <c r="ACG266" s="2"/>
      <c r="ACH266" s="2"/>
      <c r="ACI266" s="2"/>
      <c r="ACJ266" s="2"/>
      <c r="ACK266" s="2"/>
      <c r="ACL266" s="2"/>
      <c r="ACM266" s="2"/>
      <c r="ACN266" s="2"/>
      <c r="ACO266" s="2"/>
      <c r="ACP266" s="2"/>
      <c r="ACQ266" s="2"/>
      <c r="ACR266" s="2"/>
      <c r="ACS266" s="2"/>
      <c r="ACT266" s="2"/>
      <c r="ACU266" s="2"/>
      <c r="ACV266" s="2"/>
      <c r="ACW266" s="2"/>
      <c r="ACX266" s="2"/>
      <c r="ACY266" s="2"/>
      <c r="ACZ266" s="2"/>
      <c r="ADA266" s="2"/>
      <c r="ADB266" s="2"/>
      <c r="ADC266" s="2"/>
      <c r="ADD266" s="2"/>
      <c r="ADE266" s="2"/>
      <c r="ADF266" s="2"/>
      <c r="ADG266" s="2"/>
      <c r="ADH266" s="2"/>
      <c r="ADI266" s="2"/>
      <c r="ADJ266" s="2"/>
      <c r="ADK266" s="2"/>
      <c r="ADL266" s="2"/>
      <c r="ADM266" s="2"/>
      <c r="ADN266" s="2"/>
      <c r="ADO266" s="2"/>
      <c r="ADP266" s="2"/>
      <c r="ADQ266" s="2"/>
      <c r="ADR266" s="2"/>
      <c r="ADS266" s="2"/>
      <c r="ADT266" s="2"/>
      <c r="ADU266" s="2"/>
      <c r="ADV266" s="2"/>
      <c r="ADW266" s="2"/>
      <c r="ADX266" s="2"/>
      <c r="ADY266" s="2"/>
      <c r="ADZ266" s="2"/>
      <c r="AEA266" s="2"/>
      <c r="AEB266" s="2"/>
      <c r="AEC266" s="2"/>
      <c r="AED266" s="2"/>
      <c r="AEE266" s="2"/>
      <c r="AEF266" s="2"/>
      <c r="AEG266" s="2"/>
      <c r="AEH266" s="2"/>
      <c r="AEI266" s="2"/>
      <c r="AEJ266" s="2"/>
      <c r="AEK266" s="2"/>
      <c r="AEL266" s="2"/>
      <c r="AEM266" s="2"/>
      <c r="AEN266" s="2"/>
      <c r="AEO266" s="2"/>
      <c r="AEP266" s="2"/>
      <c r="AEQ266" s="2"/>
      <c r="AER266" s="2"/>
      <c r="AES266" s="2"/>
      <c r="AET266" s="2"/>
      <c r="AEU266" s="2"/>
      <c r="AEV266" s="2"/>
      <c r="AEW266" s="2"/>
      <c r="AEX266" s="2"/>
      <c r="AEY266" s="2"/>
      <c r="AEZ266" s="2"/>
      <c r="AFA266" s="2"/>
      <c r="AFB266" s="2"/>
      <c r="AFC266" s="2"/>
      <c r="AFD266" s="2"/>
      <c r="AFE266" s="2"/>
      <c r="AFF266" s="2"/>
      <c r="AFG266" s="2"/>
      <c r="AFH266" s="2"/>
      <c r="AFI266" s="2"/>
      <c r="AFJ266" s="2"/>
      <c r="AFK266" s="2"/>
      <c r="AFL266" s="2"/>
      <c r="AFM266" s="2"/>
      <c r="AFN266" s="2"/>
      <c r="AFO266" s="2"/>
      <c r="AFP266" s="2"/>
      <c r="AFQ266" s="2"/>
      <c r="AFR266" s="2"/>
      <c r="AFS266" s="2"/>
      <c r="AFT266" s="2"/>
      <c r="AFU266" s="2"/>
      <c r="AFV266" s="2"/>
      <c r="AFW266" s="2"/>
      <c r="AFX266" s="2"/>
      <c r="AFY266" s="2"/>
      <c r="AFZ266" s="2"/>
      <c r="AGA266" s="2"/>
      <c r="AGB266" s="2"/>
      <c r="AGC266" s="2"/>
      <c r="AGD266" s="2"/>
      <c r="AGE266" s="2"/>
      <c r="AGF266" s="2"/>
      <c r="AGG266" s="2"/>
      <c r="AGH266" s="2"/>
      <c r="AGI266" s="2"/>
      <c r="AGJ266" s="2"/>
      <c r="AGK266" s="2"/>
      <c r="AGL266" s="2"/>
      <c r="AGM266" s="2"/>
      <c r="AGN266" s="2"/>
      <c r="AGO266" s="2"/>
      <c r="AGP266" s="2"/>
      <c r="AGQ266" s="2"/>
      <c r="AGR266" s="2"/>
      <c r="AGS266" s="2"/>
      <c r="AGT266" s="2"/>
      <c r="AGU266" s="2"/>
      <c r="AGV266" s="2"/>
      <c r="AGW266" s="2"/>
      <c r="AGX266" s="2"/>
      <c r="AGY266" s="2"/>
      <c r="AGZ266" s="2"/>
      <c r="AHA266" s="2"/>
      <c r="AHB266" s="2"/>
      <c r="AHC266" s="2"/>
      <c r="AHD266" s="2"/>
      <c r="AHE266" s="2"/>
      <c r="AHF266" s="2"/>
      <c r="AHG266" s="2"/>
      <c r="AHH266" s="2"/>
      <c r="AHI266" s="2"/>
      <c r="AHJ266" s="2"/>
      <c r="AHK266" s="2"/>
      <c r="AHL266" s="2"/>
      <c r="AHM266" s="2"/>
      <c r="AHN266" s="2"/>
      <c r="AHO266" s="2"/>
      <c r="AHP266" s="2"/>
      <c r="AHQ266" s="2"/>
      <c r="AHR266" s="2"/>
      <c r="AHS266" s="2"/>
      <c r="AHT266" s="2"/>
      <c r="AHU266" s="2"/>
      <c r="AHV266" s="2"/>
      <c r="AHW266" s="2"/>
      <c r="AHX266" s="2"/>
      <c r="AHY266" s="2"/>
      <c r="AHZ266" s="2"/>
      <c r="AIA266" s="2"/>
      <c r="AIB266" s="2"/>
      <c r="AIC266" s="2"/>
      <c r="AID266" s="2"/>
      <c r="AIE266" s="2"/>
      <c r="AIF266" s="2"/>
      <c r="AIG266" s="2"/>
      <c r="AIH266" s="2"/>
      <c r="AII266" s="2"/>
      <c r="AIJ266" s="2"/>
      <c r="AIK266" s="2"/>
      <c r="AIL266" s="2"/>
      <c r="AIM266" s="2"/>
      <c r="AIN266" s="2"/>
      <c r="AIO266" s="2"/>
      <c r="AIP266" s="2"/>
      <c r="AIQ266" s="2"/>
      <c r="AIR266" s="2"/>
      <c r="AIS266" s="2"/>
      <c r="AIT266" s="2"/>
      <c r="AIU266" s="2"/>
      <c r="AIV266" s="2"/>
      <c r="AIW266" s="2"/>
      <c r="AIX266" s="2"/>
      <c r="AIY266" s="2"/>
      <c r="AIZ266" s="2"/>
      <c r="AJA266" s="2"/>
      <c r="AJB266" s="2"/>
      <c r="AJC266" s="2"/>
      <c r="AJD266" s="2"/>
      <c r="AJE266" s="2"/>
      <c r="AJF266" s="2"/>
      <c r="AJG266" s="2"/>
      <c r="AJH266" s="2"/>
      <c r="AJI266" s="2"/>
      <c r="AJJ266" s="2"/>
      <c r="AJK266" s="2"/>
      <c r="AJL266" s="2"/>
      <c r="AJM266" s="2"/>
      <c r="AJN266" s="2"/>
      <c r="AJO266" s="2"/>
      <c r="AJP266" s="2"/>
      <c r="AJQ266" s="2"/>
    </row>
    <row r="267" spans="1:953" s="1" customFormat="1">
      <c r="A267" s="2"/>
      <c r="B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  <c r="FV267" s="2"/>
      <c r="FW267" s="2"/>
      <c r="FX267" s="2"/>
      <c r="FY267" s="2"/>
      <c r="FZ267" s="2"/>
      <c r="GA267" s="2"/>
      <c r="GB267" s="2"/>
      <c r="GC267" s="2"/>
      <c r="GD267" s="2"/>
      <c r="GE267" s="2"/>
      <c r="GF267" s="2"/>
      <c r="GG267" s="2"/>
      <c r="GH267" s="2"/>
      <c r="GI267" s="2"/>
      <c r="GJ267" s="2"/>
      <c r="GK267" s="2"/>
      <c r="GL267" s="2"/>
      <c r="GM267" s="2"/>
      <c r="GN267" s="2"/>
      <c r="GO267" s="2"/>
      <c r="GP267" s="2"/>
      <c r="GQ267" s="2"/>
      <c r="GR267" s="2"/>
      <c r="GS267" s="2"/>
      <c r="GT267" s="2"/>
      <c r="GU267" s="2"/>
      <c r="GV267" s="2"/>
      <c r="GW267" s="2"/>
      <c r="GX267" s="2"/>
      <c r="GY267" s="2"/>
      <c r="GZ267" s="2"/>
      <c r="HA267" s="2"/>
      <c r="HB267" s="2"/>
      <c r="HC267" s="2"/>
      <c r="HD267" s="2"/>
      <c r="HE267" s="2"/>
      <c r="HF267" s="2"/>
      <c r="HG267" s="2"/>
      <c r="HH267" s="2"/>
      <c r="HI267" s="2"/>
      <c r="HJ267" s="2"/>
      <c r="HK267" s="2"/>
      <c r="HL267" s="2"/>
      <c r="HM267" s="2"/>
      <c r="HN267" s="2"/>
      <c r="HO267" s="2"/>
      <c r="HP267" s="2"/>
      <c r="HQ267" s="2"/>
      <c r="HR267" s="2"/>
      <c r="HS267" s="2"/>
      <c r="HT267" s="2"/>
      <c r="HU267" s="2"/>
      <c r="HV267" s="2"/>
      <c r="HW267" s="2"/>
      <c r="HX267" s="2"/>
      <c r="HY267" s="2"/>
      <c r="HZ267" s="2"/>
      <c r="IA267" s="2"/>
      <c r="IB267" s="2"/>
      <c r="IC267" s="2"/>
      <c r="ID267" s="2"/>
      <c r="IE267" s="2"/>
      <c r="IF267" s="2"/>
      <c r="IG267" s="2"/>
      <c r="IH267" s="2"/>
      <c r="II267" s="2"/>
      <c r="IJ267" s="2"/>
      <c r="IK267" s="2"/>
      <c r="IL267" s="2"/>
      <c r="IM267" s="2"/>
      <c r="IN267" s="2"/>
      <c r="IO267" s="2"/>
      <c r="IP267" s="2"/>
      <c r="IQ267" s="2"/>
      <c r="IR267" s="2"/>
      <c r="IS267" s="2"/>
      <c r="IT267" s="2"/>
      <c r="IU267" s="2"/>
      <c r="IV267" s="2"/>
      <c r="IW267" s="2"/>
      <c r="IX267" s="2"/>
      <c r="IY267" s="2"/>
      <c r="IZ267" s="2"/>
      <c r="JA267" s="2"/>
      <c r="JB267" s="2"/>
      <c r="JC267" s="2"/>
      <c r="JD267" s="2"/>
      <c r="JE267" s="2"/>
      <c r="JF267" s="2"/>
      <c r="JG267" s="2"/>
      <c r="JH267" s="2"/>
      <c r="JI267" s="2"/>
      <c r="JJ267" s="2"/>
      <c r="JK267" s="2"/>
      <c r="JL267" s="2"/>
      <c r="JM267" s="2"/>
      <c r="JN267" s="2"/>
      <c r="JO267" s="2"/>
      <c r="JP267" s="2"/>
      <c r="JQ267" s="2"/>
      <c r="JR267" s="2"/>
      <c r="JS267" s="2"/>
      <c r="JT267" s="2"/>
      <c r="JU267" s="2"/>
      <c r="JV267" s="2"/>
      <c r="JW267" s="2"/>
      <c r="JX267" s="2"/>
      <c r="JY267" s="2"/>
      <c r="JZ267" s="2"/>
      <c r="KA267" s="2"/>
      <c r="KB267" s="2"/>
      <c r="KC267" s="2"/>
      <c r="KD267" s="2"/>
      <c r="KE267" s="2"/>
      <c r="KF267" s="2"/>
      <c r="KG267" s="2"/>
      <c r="KH267" s="2"/>
      <c r="KI267" s="2"/>
      <c r="KJ267" s="2"/>
      <c r="KK267" s="2"/>
      <c r="KL267" s="2"/>
      <c r="KM267" s="2"/>
      <c r="KN267" s="2"/>
      <c r="KO267" s="2"/>
      <c r="KP267" s="2"/>
      <c r="KQ267" s="2"/>
      <c r="KR267" s="2"/>
      <c r="KS267" s="2"/>
      <c r="KT267" s="2"/>
      <c r="KU267" s="2"/>
      <c r="KV267" s="2"/>
      <c r="KW267" s="2"/>
      <c r="KX267" s="2"/>
      <c r="KY267" s="2"/>
      <c r="KZ267" s="2"/>
      <c r="LA267" s="2"/>
      <c r="LB267" s="2"/>
      <c r="LC267" s="2"/>
      <c r="LD267" s="2"/>
      <c r="LE267" s="2"/>
      <c r="LF267" s="2"/>
      <c r="LG267" s="2"/>
      <c r="LH267" s="2"/>
      <c r="LI267" s="2"/>
      <c r="LJ267" s="2"/>
      <c r="LK267" s="2"/>
      <c r="LL267" s="2"/>
      <c r="LM267" s="2"/>
      <c r="LN267" s="2"/>
      <c r="LO267" s="2"/>
      <c r="LP267" s="2"/>
      <c r="LQ267" s="2"/>
      <c r="LR267" s="2"/>
      <c r="LS267" s="2"/>
      <c r="LT267" s="2"/>
      <c r="LU267" s="2"/>
      <c r="LV267" s="2"/>
      <c r="LW267" s="2"/>
      <c r="LX267" s="2"/>
      <c r="LY267" s="2"/>
      <c r="LZ267" s="2"/>
      <c r="MA267" s="2"/>
      <c r="MB267" s="2"/>
      <c r="MC267" s="2"/>
      <c r="MD267" s="2"/>
      <c r="ME267" s="2"/>
      <c r="MF267" s="2"/>
      <c r="MG267" s="2"/>
      <c r="MH267" s="2"/>
      <c r="MI267" s="2"/>
      <c r="MJ267" s="2"/>
      <c r="MK267" s="2"/>
      <c r="ML267" s="2"/>
      <c r="MM267" s="2"/>
      <c r="MN267" s="2"/>
      <c r="MO267" s="2"/>
      <c r="MP267" s="2"/>
      <c r="MQ267" s="2"/>
      <c r="MR267" s="2"/>
      <c r="MS267" s="2"/>
      <c r="MT267" s="2"/>
      <c r="MU267" s="2"/>
      <c r="MV267" s="2"/>
      <c r="MW267" s="2"/>
      <c r="MX267" s="2"/>
      <c r="MY267" s="2"/>
      <c r="MZ267" s="2"/>
      <c r="NA267" s="2"/>
      <c r="NB267" s="2"/>
      <c r="NC267" s="2"/>
      <c r="ND267" s="2"/>
      <c r="NE267" s="2"/>
      <c r="NF267" s="2"/>
      <c r="NG267" s="2"/>
      <c r="NH267" s="2"/>
      <c r="NI267" s="2"/>
      <c r="NJ267" s="2"/>
      <c r="NK267" s="2"/>
      <c r="NL267" s="2"/>
      <c r="NM267" s="2"/>
      <c r="NN267" s="2"/>
      <c r="NO267" s="2"/>
      <c r="NP267" s="2"/>
      <c r="NQ267" s="2"/>
      <c r="NR267" s="2"/>
      <c r="NS267" s="2"/>
      <c r="NT267" s="2"/>
      <c r="NU267" s="2"/>
      <c r="NV267" s="2"/>
      <c r="NW267" s="2"/>
      <c r="NX267" s="2"/>
      <c r="NY267" s="2"/>
      <c r="NZ267" s="2"/>
      <c r="OA267" s="2"/>
      <c r="OB267" s="2"/>
      <c r="OC267" s="2"/>
      <c r="OD267" s="2"/>
      <c r="OE267" s="2"/>
      <c r="OF267" s="2"/>
      <c r="OG267" s="2"/>
      <c r="OH267" s="2"/>
      <c r="OI267" s="2"/>
      <c r="OJ267" s="2"/>
      <c r="OK267" s="2"/>
      <c r="OL267" s="2"/>
      <c r="OM267" s="2"/>
      <c r="ON267" s="2"/>
      <c r="OO267" s="2"/>
      <c r="OP267" s="2"/>
      <c r="OQ267" s="2"/>
      <c r="OR267" s="2"/>
      <c r="OS267" s="2"/>
      <c r="OT267" s="2"/>
      <c r="OU267" s="2"/>
      <c r="OV267" s="2"/>
      <c r="OW267" s="2"/>
      <c r="OX267" s="2"/>
      <c r="OY267" s="2"/>
      <c r="OZ267" s="2"/>
      <c r="PA267" s="2"/>
      <c r="PB267" s="2"/>
      <c r="PC267" s="2"/>
      <c r="PD267" s="2"/>
      <c r="PE267" s="2"/>
      <c r="PF267" s="2"/>
      <c r="PG267" s="2"/>
      <c r="PH267" s="2"/>
      <c r="PI267" s="2"/>
      <c r="PJ267" s="2"/>
      <c r="PK267" s="2"/>
      <c r="PL267" s="2"/>
      <c r="PM267" s="2"/>
      <c r="PN267" s="2"/>
      <c r="PO267" s="2"/>
      <c r="PP267" s="2"/>
      <c r="PQ267" s="2"/>
      <c r="PR267" s="2"/>
      <c r="PS267" s="2"/>
      <c r="PT267" s="2"/>
      <c r="PU267" s="2"/>
      <c r="PV267" s="2"/>
      <c r="PW267" s="2"/>
      <c r="PX267" s="2"/>
      <c r="PY267" s="2"/>
      <c r="PZ267" s="2"/>
      <c r="QA267" s="2"/>
      <c r="QB267" s="2"/>
      <c r="QC267" s="2"/>
      <c r="QD267" s="2"/>
      <c r="QE267" s="2"/>
      <c r="QF267" s="2"/>
      <c r="QG267" s="2"/>
      <c r="QH267" s="2"/>
      <c r="QI267" s="2"/>
      <c r="QJ267" s="2"/>
      <c r="QK267" s="2"/>
      <c r="QL267" s="2"/>
      <c r="QM267" s="2"/>
      <c r="QN267" s="2"/>
      <c r="QO267" s="2"/>
      <c r="QP267" s="2"/>
      <c r="QQ267" s="2"/>
      <c r="QR267" s="2"/>
      <c r="QS267" s="2"/>
      <c r="QT267" s="2"/>
      <c r="QU267" s="2"/>
      <c r="QV267" s="2"/>
      <c r="QW267" s="2"/>
      <c r="QX267" s="2"/>
      <c r="QY267" s="2"/>
      <c r="QZ267" s="2"/>
      <c r="RA267" s="2"/>
      <c r="RB267" s="2"/>
      <c r="RC267" s="2"/>
      <c r="RD267" s="2"/>
      <c r="RE267" s="2"/>
      <c r="RF267" s="2"/>
      <c r="RG267" s="2"/>
      <c r="RH267" s="2"/>
      <c r="RI267" s="2"/>
      <c r="RJ267" s="2"/>
      <c r="RK267" s="2"/>
      <c r="RL267" s="2"/>
      <c r="RM267" s="2"/>
      <c r="RN267" s="2"/>
      <c r="RO267" s="2"/>
      <c r="RP267" s="2"/>
      <c r="RQ267" s="2"/>
      <c r="RR267" s="2"/>
      <c r="RS267" s="2"/>
      <c r="RT267" s="2"/>
      <c r="RU267" s="2"/>
      <c r="RV267" s="2"/>
      <c r="RW267" s="2"/>
      <c r="RX267" s="2"/>
      <c r="RY267" s="2"/>
      <c r="RZ267" s="2"/>
      <c r="SA267" s="2"/>
      <c r="SB267" s="2"/>
      <c r="SC267" s="2"/>
      <c r="SD267" s="2"/>
      <c r="SE267" s="2"/>
      <c r="SF267" s="2"/>
      <c r="SG267" s="2"/>
      <c r="SH267" s="2"/>
      <c r="SI267" s="2"/>
      <c r="SJ267" s="2"/>
      <c r="SK267" s="2"/>
      <c r="SL267" s="2"/>
      <c r="SM267" s="2"/>
      <c r="SN267" s="2"/>
      <c r="SO267" s="2"/>
      <c r="SP267" s="2"/>
      <c r="SQ267" s="2"/>
      <c r="SR267" s="2"/>
      <c r="SS267" s="2"/>
      <c r="ST267" s="2"/>
      <c r="SU267" s="2"/>
      <c r="SV267" s="2"/>
      <c r="SW267" s="2"/>
      <c r="SX267" s="2"/>
      <c r="SY267" s="2"/>
      <c r="SZ267" s="2"/>
      <c r="TA267" s="2"/>
      <c r="TB267" s="2"/>
      <c r="TC267" s="2"/>
      <c r="TD267" s="2"/>
      <c r="TE267" s="2"/>
      <c r="TF267" s="2"/>
      <c r="TG267" s="2"/>
      <c r="TH267" s="2"/>
      <c r="TI267" s="2"/>
      <c r="TJ267" s="2"/>
      <c r="TK267" s="2"/>
      <c r="TL267" s="2"/>
      <c r="TM267" s="2"/>
      <c r="TN267" s="2"/>
      <c r="TO267" s="2"/>
      <c r="TP267" s="2"/>
      <c r="TQ267" s="2"/>
      <c r="TR267" s="2"/>
      <c r="TS267" s="2"/>
      <c r="TT267" s="2"/>
      <c r="TU267" s="2"/>
      <c r="TV267" s="2"/>
      <c r="TW267" s="2"/>
      <c r="TX267" s="2"/>
      <c r="TY267" s="2"/>
      <c r="TZ267" s="2"/>
      <c r="UA267" s="2"/>
      <c r="UB267" s="2"/>
      <c r="UC267" s="2"/>
      <c r="UD267" s="2"/>
      <c r="UE267" s="2"/>
      <c r="UF267" s="2"/>
      <c r="UG267" s="2"/>
      <c r="UH267" s="2"/>
      <c r="UI267" s="2"/>
      <c r="UJ267" s="2"/>
      <c r="UK267" s="2"/>
      <c r="UL267" s="2"/>
      <c r="UM267" s="2"/>
      <c r="UN267" s="2"/>
      <c r="UO267" s="2"/>
      <c r="UP267" s="2"/>
      <c r="UQ267" s="2"/>
      <c r="UR267" s="2"/>
      <c r="US267" s="2"/>
      <c r="UT267" s="2"/>
      <c r="UU267" s="2"/>
      <c r="UV267" s="2"/>
      <c r="UW267" s="2"/>
      <c r="UX267" s="2"/>
      <c r="UY267" s="2"/>
      <c r="UZ267" s="2"/>
      <c r="VA267" s="2"/>
      <c r="VB267" s="2"/>
      <c r="VC267" s="2"/>
      <c r="VD267" s="2"/>
      <c r="VE267" s="2"/>
      <c r="VF267" s="2"/>
      <c r="VG267" s="2"/>
      <c r="VH267" s="2"/>
      <c r="VI267" s="2"/>
      <c r="VJ267" s="2"/>
      <c r="VK267" s="2"/>
      <c r="VL267" s="2"/>
      <c r="VM267" s="2"/>
      <c r="VN267" s="2"/>
      <c r="VO267" s="2"/>
      <c r="VP267" s="2"/>
      <c r="VQ267" s="2"/>
      <c r="VR267" s="2"/>
      <c r="VS267" s="2"/>
      <c r="VT267" s="2"/>
      <c r="VU267" s="2"/>
      <c r="VV267" s="2"/>
      <c r="VW267" s="2"/>
      <c r="VX267" s="2"/>
      <c r="VY267" s="2"/>
      <c r="VZ267" s="2"/>
      <c r="WA267" s="2"/>
      <c r="WB267" s="2"/>
      <c r="WC267" s="2"/>
      <c r="WD267" s="2"/>
      <c r="WE267" s="2"/>
      <c r="WF267" s="2"/>
      <c r="WG267" s="2"/>
      <c r="WH267" s="2"/>
      <c r="WI267" s="2"/>
      <c r="WJ267" s="2"/>
      <c r="WK267" s="2"/>
      <c r="WL267" s="2"/>
      <c r="WM267" s="2"/>
      <c r="WN267" s="2"/>
      <c r="WO267" s="2"/>
      <c r="WP267" s="2"/>
      <c r="WQ267" s="2"/>
      <c r="WR267" s="2"/>
      <c r="WS267" s="2"/>
      <c r="WT267" s="2"/>
      <c r="WU267" s="2"/>
      <c r="WV267" s="2"/>
      <c r="WW267" s="2"/>
      <c r="WX267" s="2"/>
      <c r="WY267" s="2"/>
      <c r="WZ267" s="2"/>
      <c r="XA267" s="2"/>
      <c r="XB267" s="2"/>
      <c r="XC267" s="2"/>
      <c r="XD267" s="2"/>
      <c r="XE267" s="2"/>
      <c r="XF267" s="2"/>
      <c r="XG267" s="2"/>
      <c r="XH267" s="2"/>
      <c r="XI267" s="2"/>
      <c r="XJ267" s="2"/>
      <c r="XK267" s="2"/>
      <c r="XL267" s="2"/>
      <c r="XM267" s="2"/>
      <c r="XN267" s="2"/>
      <c r="XO267" s="2"/>
      <c r="XP267" s="2"/>
      <c r="XQ267" s="2"/>
      <c r="XR267" s="2"/>
      <c r="XS267" s="2"/>
      <c r="XT267" s="2"/>
      <c r="XU267" s="2"/>
      <c r="XV267" s="2"/>
      <c r="XW267" s="2"/>
      <c r="XX267" s="2"/>
      <c r="XY267" s="2"/>
      <c r="XZ267" s="2"/>
      <c r="YA267" s="2"/>
      <c r="YB267" s="2"/>
      <c r="YC267" s="2"/>
      <c r="YD267" s="2"/>
      <c r="YE267" s="2"/>
      <c r="YF267" s="2"/>
      <c r="YG267" s="2"/>
      <c r="YH267" s="2"/>
      <c r="YI267" s="2"/>
      <c r="YJ267" s="2"/>
      <c r="YK267" s="2"/>
      <c r="YL267" s="2"/>
      <c r="YM267" s="2"/>
      <c r="YN267" s="2"/>
      <c r="YO267" s="2"/>
      <c r="YP267" s="2"/>
      <c r="YQ267" s="2"/>
      <c r="YR267" s="2"/>
      <c r="YS267" s="2"/>
      <c r="YT267" s="2"/>
      <c r="YU267" s="2"/>
      <c r="YV267" s="2"/>
      <c r="YW267" s="2"/>
      <c r="YX267" s="2"/>
      <c r="YY267" s="2"/>
      <c r="YZ267" s="2"/>
      <c r="ZA267" s="2"/>
      <c r="ZB267" s="2"/>
      <c r="ZC267" s="2"/>
      <c r="ZD267" s="2"/>
      <c r="ZE267" s="2"/>
      <c r="ZF267" s="2"/>
      <c r="ZG267" s="2"/>
      <c r="ZH267" s="2"/>
      <c r="ZI267" s="2"/>
      <c r="ZJ267" s="2"/>
      <c r="ZK267" s="2"/>
      <c r="ZL267" s="2"/>
      <c r="ZM267" s="2"/>
      <c r="ZN267" s="2"/>
      <c r="ZO267" s="2"/>
      <c r="ZP267" s="2"/>
      <c r="ZQ267" s="2"/>
      <c r="ZR267" s="2"/>
      <c r="ZS267" s="2"/>
      <c r="ZT267" s="2"/>
      <c r="ZU267" s="2"/>
      <c r="ZV267" s="2"/>
      <c r="ZW267" s="2"/>
      <c r="ZX267" s="2"/>
      <c r="ZY267" s="2"/>
      <c r="ZZ267" s="2"/>
      <c r="AAA267" s="2"/>
      <c r="AAB267" s="2"/>
      <c r="AAC267" s="2"/>
      <c r="AAD267" s="2"/>
      <c r="AAE267" s="2"/>
      <c r="AAF267" s="2"/>
      <c r="AAG267" s="2"/>
      <c r="AAH267" s="2"/>
      <c r="AAI267" s="2"/>
      <c r="AAJ267" s="2"/>
      <c r="AAK267" s="2"/>
      <c r="AAL267" s="2"/>
      <c r="AAM267" s="2"/>
      <c r="AAN267" s="2"/>
      <c r="AAO267" s="2"/>
      <c r="AAP267" s="2"/>
      <c r="AAQ267" s="2"/>
      <c r="AAR267" s="2"/>
      <c r="AAS267" s="2"/>
      <c r="AAT267" s="2"/>
      <c r="AAU267" s="2"/>
      <c r="AAV267" s="2"/>
      <c r="AAW267" s="2"/>
      <c r="AAX267" s="2"/>
      <c r="AAY267" s="2"/>
      <c r="AAZ267" s="2"/>
      <c r="ABA267" s="2"/>
      <c r="ABB267" s="2"/>
      <c r="ABC267" s="2"/>
      <c r="ABD267" s="2"/>
      <c r="ABE267" s="2"/>
      <c r="ABF267" s="2"/>
      <c r="ABG267" s="2"/>
      <c r="ABH267" s="2"/>
      <c r="ABI267" s="2"/>
      <c r="ABJ267" s="2"/>
      <c r="ABK267" s="2"/>
      <c r="ABL267" s="2"/>
      <c r="ABM267" s="2"/>
      <c r="ABN267" s="2"/>
      <c r="ABO267" s="2"/>
      <c r="ABP267" s="2"/>
      <c r="ABQ267" s="2"/>
      <c r="ABR267" s="2"/>
      <c r="ABS267" s="2"/>
      <c r="ABT267" s="2"/>
      <c r="ABU267" s="2"/>
      <c r="ABV267" s="2"/>
      <c r="ABW267" s="2"/>
      <c r="ABX267" s="2"/>
      <c r="ABY267" s="2"/>
      <c r="ABZ267" s="2"/>
      <c r="ACA267" s="2"/>
      <c r="ACB267" s="2"/>
      <c r="ACC267" s="2"/>
      <c r="ACD267" s="2"/>
      <c r="ACE267" s="2"/>
      <c r="ACF267" s="2"/>
      <c r="ACG267" s="2"/>
      <c r="ACH267" s="2"/>
      <c r="ACI267" s="2"/>
      <c r="ACJ267" s="2"/>
      <c r="ACK267" s="2"/>
      <c r="ACL267" s="2"/>
      <c r="ACM267" s="2"/>
      <c r="ACN267" s="2"/>
      <c r="ACO267" s="2"/>
      <c r="ACP267" s="2"/>
      <c r="ACQ267" s="2"/>
      <c r="ACR267" s="2"/>
      <c r="ACS267" s="2"/>
      <c r="ACT267" s="2"/>
      <c r="ACU267" s="2"/>
      <c r="ACV267" s="2"/>
      <c r="ACW267" s="2"/>
      <c r="ACX267" s="2"/>
      <c r="ACY267" s="2"/>
      <c r="ACZ267" s="2"/>
      <c r="ADA267" s="2"/>
      <c r="ADB267" s="2"/>
      <c r="ADC267" s="2"/>
      <c r="ADD267" s="2"/>
      <c r="ADE267" s="2"/>
      <c r="ADF267" s="2"/>
      <c r="ADG267" s="2"/>
      <c r="ADH267" s="2"/>
      <c r="ADI267" s="2"/>
      <c r="ADJ267" s="2"/>
      <c r="ADK267" s="2"/>
      <c r="ADL267" s="2"/>
      <c r="ADM267" s="2"/>
      <c r="ADN267" s="2"/>
      <c r="ADO267" s="2"/>
      <c r="ADP267" s="2"/>
      <c r="ADQ267" s="2"/>
      <c r="ADR267" s="2"/>
      <c r="ADS267" s="2"/>
      <c r="ADT267" s="2"/>
      <c r="ADU267" s="2"/>
      <c r="ADV267" s="2"/>
      <c r="ADW267" s="2"/>
      <c r="ADX267" s="2"/>
      <c r="ADY267" s="2"/>
      <c r="ADZ267" s="2"/>
      <c r="AEA267" s="2"/>
      <c r="AEB267" s="2"/>
      <c r="AEC267" s="2"/>
      <c r="AED267" s="2"/>
      <c r="AEE267" s="2"/>
      <c r="AEF267" s="2"/>
      <c r="AEG267" s="2"/>
      <c r="AEH267" s="2"/>
      <c r="AEI267" s="2"/>
      <c r="AEJ267" s="2"/>
      <c r="AEK267" s="2"/>
      <c r="AEL267" s="2"/>
      <c r="AEM267" s="2"/>
      <c r="AEN267" s="2"/>
      <c r="AEO267" s="2"/>
      <c r="AEP267" s="2"/>
      <c r="AEQ267" s="2"/>
      <c r="AER267" s="2"/>
      <c r="AES267" s="2"/>
      <c r="AET267" s="2"/>
      <c r="AEU267" s="2"/>
      <c r="AEV267" s="2"/>
      <c r="AEW267" s="2"/>
      <c r="AEX267" s="2"/>
      <c r="AEY267" s="2"/>
      <c r="AEZ267" s="2"/>
      <c r="AFA267" s="2"/>
      <c r="AFB267" s="2"/>
      <c r="AFC267" s="2"/>
      <c r="AFD267" s="2"/>
      <c r="AFE267" s="2"/>
      <c r="AFF267" s="2"/>
      <c r="AFG267" s="2"/>
      <c r="AFH267" s="2"/>
      <c r="AFI267" s="2"/>
      <c r="AFJ267" s="2"/>
      <c r="AFK267" s="2"/>
      <c r="AFL267" s="2"/>
      <c r="AFM267" s="2"/>
      <c r="AFN267" s="2"/>
      <c r="AFO267" s="2"/>
      <c r="AFP267" s="2"/>
      <c r="AFQ267" s="2"/>
      <c r="AFR267" s="2"/>
      <c r="AFS267" s="2"/>
      <c r="AFT267" s="2"/>
      <c r="AFU267" s="2"/>
      <c r="AFV267" s="2"/>
      <c r="AFW267" s="2"/>
      <c r="AFX267" s="2"/>
      <c r="AFY267" s="2"/>
      <c r="AFZ267" s="2"/>
      <c r="AGA267" s="2"/>
      <c r="AGB267" s="2"/>
      <c r="AGC267" s="2"/>
      <c r="AGD267" s="2"/>
      <c r="AGE267" s="2"/>
      <c r="AGF267" s="2"/>
      <c r="AGG267" s="2"/>
      <c r="AGH267" s="2"/>
      <c r="AGI267" s="2"/>
      <c r="AGJ267" s="2"/>
      <c r="AGK267" s="2"/>
      <c r="AGL267" s="2"/>
      <c r="AGM267" s="2"/>
      <c r="AGN267" s="2"/>
      <c r="AGO267" s="2"/>
      <c r="AGP267" s="2"/>
      <c r="AGQ267" s="2"/>
      <c r="AGR267" s="2"/>
      <c r="AGS267" s="2"/>
      <c r="AGT267" s="2"/>
      <c r="AGU267" s="2"/>
      <c r="AGV267" s="2"/>
      <c r="AGW267" s="2"/>
      <c r="AGX267" s="2"/>
      <c r="AGY267" s="2"/>
      <c r="AGZ267" s="2"/>
      <c r="AHA267" s="2"/>
      <c r="AHB267" s="2"/>
      <c r="AHC267" s="2"/>
      <c r="AHD267" s="2"/>
      <c r="AHE267" s="2"/>
      <c r="AHF267" s="2"/>
      <c r="AHG267" s="2"/>
      <c r="AHH267" s="2"/>
      <c r="AHI267" s="2"/>
      <c r="AHJ267" s="2"/>
      <c r="AHK267" s="2"/>
      <c r="AHL267" s="2"/>
      <c r="AHM267" s="2"/>
      <c r="AHN267" s="2"/>
      <c r="AHO267" s="2"/>
      <c r="AHP267" s="2"/>
      <c r="AHQ267" s="2"/>
      <c r="AHR267" s="2"/>
      <c r="AHS267" s="2"/>
      <c r="AHT267" s="2"/>
      <c r="AHU267" s="2"/>
      <c r="AHV267" s="2"/>
      <c r="AHW267" s="2"/>
      <c r="AHX267" s="2"/>
      <c r="AHY267" s="2"/>
      <c r="AHZ267" s="2"/>
      <c r="AIA267" s="2"/>
      <c r="AIB267" s="2"/>
      <c r="AIC267" s="2"/>
      <c r="AID267" s="2"/>
      <c r="AIE267" s="2"/>
      <c r="AIF267" s="2"/>
      <c r="AIG267" s="2"/>
      <c r="AIH267" s="2"/>
      <c r="AII267" s="2"/>
      <c r="AIJ267" s="2"/>
      <c r="AIK267" s="2"/>
      <c r="AIL267" s="2"/>
      <c r="AIM267" s="2"/>
      <c r="AIN267" s="2"/>
      <c r="AIO267" s="2"/>
      <c r="AIP267" s="2"/>
      <c r="AIQ267" s="2"/>
      <c r="AIR267" s="2"/>
      <c r="AIS267" s="2"/>
      <c r="AIT267" s="2"/>
      <c r="AIU267" s="2"/>
      <c r="AIV267" s="2"/>
      <c r="AIW267" s="2"/>
      <c r="AIX267" s="2"/>
      <c r="AIY267" s="2"/>
      <c r="AIZ267" s="2"/>
      <c r="AJA267" s="2"/>
      <c r="AJB267" s="2"/>
      <c r="AJC267" s="2"/>
      <c r="AJD267" s="2"/>
      <c r="AJE267" s="2"/>
      <c r="AJF267" s="2"/>
      <c r="AJG267" s="2"/>
      <c r="AJH267" s="2"/>
      <c r="AJI267" s="2"/>
      <c r="AJJ267" s="2"/>
      <c r="AJK267" s="2"/>
      <c r="AJL267" s="2"/>
      <c r="AJM267" s="2"/>
      <c r="AJN267" s="2"/>
      <c r="AJO267" s="2"/>
      <c r="AJP267" s="2"/>
      <c r="AJQ267" s="2"/>
    </row>
    <row r="268" spans="1:953" s="1" customFormat="1">
      <c r="A268" s="2"/>
      <c r="B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/>
      <c r="FO268" s="2"/>
      <c r="FP268" s="2"/>
      <c r="FQ268" s="2"/>
      <c r="FR268" s="2"/>
      <c r="FS268" s="2"/>
      <c r="FT268" s="2"/>
      <c r="FU268" s="2"/>
      <c r="FV268" s="2"/>
      <c r="FW268" s="2"/>
      <c r="FX268" s="2"/>
      <c r="FY268" s="2"/>
      <c r="FZ268" s="2"/>
      <c r="GA268" s="2"/>
      <c r="GB268" s="2"/>
      <c r="GC268" s="2"/>
      <c r="GD268" s="2"/>
      <c r="GE268" s="2"/>
      <c r="GF268" s="2"/>
      <c r="GG268" s="2"/>
      <c r="GH268" s="2"/>
      <c r="GI268" s="2"/>
      <c r="GJ268" s="2"/>
      <c r="GK268" s="2"/>
      <c r="GL268" s="2"/>
      <c r="GM268" s="2"/>
      <c r="GN268" s="2"/>
      <c r="GO268" s="2"/>
      <c r="GP268" s="2"/>
      <c r="GQ268" s="2"/>
      <c r="GR268" s="2"/>
      <c r="GS268" s="2"/>
      <c r="GT268" s="2"/>
      <c r="GU268" s="2"/>
      <c r="GV268" s="2"/>
      <c r="GW268" s="2"/>
      <c r="GX268" s="2"/>
      <c r="GY268" s="2"/>
      <c r="GZ268" s="2"/>
      <c r="HA268" s="2"/>
      <c r="HB268" s="2"/>
      <c r="HC268" s="2"/>
      <c r="HD268" s="2"/>
      <c r="HE268" s="2"/>
      <c r="HF268" s="2"/>
      <c r="HG268" s="2"/>
      <c r="HH268" s="2"/>
      <c r="HI268" s="2"/>
      <c r="HJ268" s="2"/>
      <c r="HK268" s="2"/>
      <c r="HL268" s="2"/>
      <c r="HM268" s="2"/>
      <c r="HN268" s="2"/>
      <c r="HO268" s="2"/>
      <c r="HP268" s="2"/>
      <c r="HQ268" s="2"/>
      <c r="HR268" s="2"/>
      <c r="HS268" s="2"/>
      <c r="HT268" s="2"/>
      <c r="HU268" s="2"/>
      <c r="HV268" s="2"/>
      <c r="HW268" s="2"/>
      <c r="HX268" s="2"/>
      <c r="HY268" s="2"/>
      <c r="HZ268" s="2"/>
      <c r="IA268" s="2"/>
      <c r="IB268" s="2"/>
      <c r="IC268" s="2"/>
      <c r="ID268" s="2"/>
      <c r="IE268" s="2"/>
      <c r="IF268" s="2"/>
      <c r="IG268" s="2"/>
      <c r="IH268" s="2"/>
      <c r="II268" s="2"/>
      <c r="IJ268" s="2"/>
      <c r="IK268" s="2"/>
      <c r="IL268" s="2"/>
      <c r="IM268" s="2"/>
      <c r="IN268" s="2"/>
      <c r="IO268" s="2"/>
      <c r="IP268" s="2"/>
      <c r="IQ268" s="2"/>
      <c r="IR268" s="2"/>
      <c r="IS268" s="2"/>
      <c r="IT268" s="2"/>
      <c r="IU268" s="2"/>
      <c r="IV268" s="2"/>
      <c r="IW268" s="2"/>
      <c r="IX268" s="2"/>
      <c r="IY268" s="2"/>
      <c r="IZ268" s="2"/>
      <c r="JA268" s="2"/>
      <c r="JB268" s="2"/>
      <c r="JC268" s="2"/>
      <c r="JD268" s="2"/>
      <c r="JE268" s="2"/>
      <c r="JF268" s="2"/>
      <c r="JG268" s="2"/>
      <c r="JH268" s="2"/>
      <c r="JI268" s="2"/>
      <c r="JJ268" s="2"/>
      <c r="JK268" s="2"/>
      <c r="JL268" s="2"/>
      <c r="JM268" s="2"/>
      <c r="JN268" s="2"/>
      <c r="JO268" s="2"/>
      <c r="JP268" s="2"/>
      <c r="JQ268" s="2"/>
      <c r="JR268" s="2"/>
      <c r="JS268" s="2"/>
      <c r="JT268" s="2"/>
      <c r="JU268" s="2"/>
      <c r="JV268" s="2"/>
      <c r="JW268" s="2"/>
      <c r="JX268" s="2"/>
      <c r="JY268" s="2"/>
      <c r="JZ268" s="2"/>
      <c r="KA268" s="2"/>
      <c r="KB268" s="2"/>
      <c r="KC268" s="2"/>
      <c r="KD268" s="2"/>
      <c r="KE268" s="2"/>
      <c r="KF268" s="2"/>
      <c r="KG268" s="2"/>
      <c r="KH268" s="2"/>
      <c r="KI268" s="2"/>
      <c r="KJ268" s="2"/>
      <c r="KK268" s="2"/>
      <c r="KL268" s="2"/>
      <c r="KM268" s="2"/>
      <c r="KN268" s="2"/>
      <c r="KO268" s="2"/>
      <c r="KP268" s="2"/>
      <c r="KQ268" s="2"/>
      <c r="KR268" s="2"/>
      <c r="KS268" s="2"/>
      <c r="KT268" s="2"/>
      <c r="KU268" s="2"/>
      <c r="KV268" s="2"/>
      <c r="KW268" s="2"/>
      <c r="KX268" s="2"/>
      <c r="KY268" s="2"/>
      <c r="KZ268" s="2"/>
      <c r="LA268" s="2"/>
      <c r="LB268" s="2"/>
      <c r="LC268" s="2"/>
      <c r="LD268" s="2"/>
      <c r="LE268" s="2"/>
      <c r="LF268" s="2"/>
      <c r="LG268" s="2"/>
      <c r="LH268" s="2"/>
      <c r="LI268" s="2"/>
      <c r="LJ268" s="2"/>
      <c r="LK268" s="2"/>
      <c r="LL268" s="2"/>
      <c r="LM268" s="2"/>
      <c r="LN268" s="2"/>
      <c r="LO268" s="2"/>
      <c r="LP268" s="2"/>
      <c r="LQ268" s="2"/>
      <c r="LR268" s="2"/>
      <c r="LS268" s="2"/>
      <c r="LT268" s="2"/>
      <c r="LU268" s="2"/>
      <c r="LV268" s="2"/>
      <c r="LW268" s="2"/>
      <c r="LX268" s="2"/>
      <c r="LY268" s="2"/>
      <c r="LZ268" s="2"/>
      <c r="MA268" s="2"/>
      <c r="MB268" s="2"/>
      <c r="MC268" s="2"/>
      <c r="MD268" s="2"/>
      <c r="ME268" s="2"/>
      <c r="MF268" s="2"/>
      <c r="MG268" s="2"/>
      <c r="MH268" s="2"/>
      <c r="MI268" s="2"/>
      <c r="MJ268" s="2"/>
      <c r="MK268" s="2"/>
      <c r="ML268" s="2"/>
      <c r="MM268" s="2"/>
      <c r="MN268" s="2"/>
      <c r="MO268" s="2"/>
      <c r="MP268" s="2"/>
      <c r="MQ268" s="2"/>
      <c r="MR268" s="2"/>
      <c r="MS268" s="2"/>
      <c r="MT268" s="2"/>
      <c r="MU268" s="2"/>
      <c r="MV268" s="2"/>
      <c r="MW268" s="2"/>
      <c r="MX268" s="2"/>
      <c r="MY268" s="2"/>
      <c r="MZ268" s="2"/>
      <c r="NA268" s="2"/>
      <c r="NB268" s="2"/>
      <c r="NC268" s="2"/>
      <c r="ND268" s="2"/>
      <c r="NE268" s="2"/>
      <c r="NF268" s="2"/>
      <c r="NG268" s="2"/>
      <c r="NH268" s="2"/>
      <c r="NI268" s="2"/>
      <c r="NJ268" s="2"/>
      <c r="NK268" s="2"/>
      <c r="NL268" s="2"/>
      <c r="NM268" s="2"/>
      <c r="NN268" s="2"/>
      <c r="NO268" s="2"/>
      <c r="NP268" s="2"/>
      <c r="NQ268" s="2"/>
      <c r="NR268" s="2"/>
      <c r="NS268" s="2"/>
      <c r="NT268" s="2"/>
      <c r="NU268" s="2"/>
      <c r="NV268" s="2"/>
      <c r="NW268" s="2"/>
      <c r="NX268" s="2"/>
      <c r="NY268" s="2"/>
      <c r="NZ268" s="2"/>
      <c r="OA268" s="2"/>
      <c r="OB268" s="2"/>
      <c r="OC268" s="2"/>
      <c r="OD268" s="2"/>
      <c r="OE268" s="2"/>
      <c r="OF268" s="2"/>
      <c r="OG268" s="2"/>
      <c r="OH268" s="2"/>
      <c r="OI268" s="2"/>
      <c r="OJ268" s="2"/>
      <c r="OK268" s="2"/>
      <c r="OL268" s="2"/>
      <c r="OM268" s="2"/>
      <c r="ON268" s="2"/>
      <c r="OO268" s="2"/>
      <c r="OP268" s="2"/>
      <c r="OQ268" s="2"/>
      <c r="OR268" s="2"/>
      <c r="OS268" s="2"/>
      <c r="OT268" s="2"/>
      <c r="OU268" s="2"/>
      <c r="OV268" s="2"/>
      <c r="OW268" s="2"/>
      <c r="OX268" s="2"/>
      <c r="OY268" s="2"/>
      <c r="OZ268" s="2"/>
      <c r="PA268" s="2"/>
      <c r="PB268" s="2"/>
      <c r="PC268" s="2"/>
      <c r="PD268" s="2"/>
      <c r="PE268" s="2"/>
      <c r="PF268" s="2"/>
      <c r="PG268" s="2"/>
      <c r="PH268" s="2"/>
      <c r="PI268" s="2"/>
      <c r="PJ268" s="2"/>
      <c r="PK268" s="2"/>
      <c r="PL268" s="2"/>
      <c r="PM268" s="2"/>
      <c r="PN268" s="2"/>
      <c r="PO268" s="2"/>
      <c r="PP268" s="2"/>
      <c r="PQ268" s="2"/>
      <c r="PR268" s="2"/>
      <c r="PS268" s="2"/>
      <c r="PT268" s="2"/>
      <c r="PU268" s="2"/>
      <c r="PV268" s="2"/>
      <c r="PW268" s="2"/>
      <c r="PX268" s="2"/>
      <c r="PY268" s="2"/>
      <c r="PZ268" s="2"/>
      <c r="QA268" s="2"/>
      <c r="QB268" s="2"/>
      <c r="QC268" s="2"/>
      <c r="QD268" s="2"/>
      <c r="QE268" s="2"/>
      <c r="QF268" s="2"/>
      <c r="QG268" s="2"/>
      <c r="QH268" s="2"/>
      <c r="QI268" s="2"/>
      <c r="QJ268" s="2"/>
      <c r="QK268" s="2"/>
      <c r="QL268" s="2"/>
      <c r="QM268" s="2"/>
      <c r="QN268" s="2"/>
      <c r="QO268" s="2"/>
      <c r="QP268" s="2"/>
      <c r="QQ268" s="2"/>
      <c r="QR268" s="2"/>
      <c r="QS268" s="2"/>
      <c r="QT268" s="2"/>
      <c r="QU268" s="2"/>
      <c r="QV268" s="2"/>
      <c r="QW268" s="2"/>
      <c r="QX268" s="2"/>
      <c r="QY268" s="2"/>
      <c r="QZ268" s="2"/>
      <c r="RA268" s="2"/>
      <c r="RB268" s="2"/>
      <c r="RC268" s="2"/>
      <c r="RD268" s="2"/>
      <c r="RE268" s="2"/>
      <c r="RF268" s="2"/>
      <c r="RG268" s="2"/>
      <c r="RH268" s="2"/>
      <c r="RI268" s="2"/>
      <c r="RJ268" s="2"/>
      <c r="RK268" s="2"/>
      <c r="RL268" s="2"/>
      <c r="RM268" s="2"/>
      <c r="RN268" s="2"/>
      <c r="RO268" s="2"/>
      <c r="RP268" s="2"/>
      <c r="RQ268" s="2"/>
      <c r="RR268" s="2"/>
      <c r="RS268" s="2"/>
      <c r="RT268" s="2"/>
      <c r="RU268" s="2"/>
      <c r="RV268" s="2"/>
      <c r="RW268" s="2"/>
      <c r="RX268" s="2"/>
      <c r="RY268" s="2"/>
      <c r="RZ268" s="2"/>
      <c r="SA268" s="2"/>
      <c r="SB268" s="2"/>
      <c r="SC268" s="2"/>
      <c r="SD268" s="2"/>
      <c r="SE268" s="2"/>
      <c r="SF268" s="2"/>
      <c r="SG268" s="2"/>
      <c r="SH268" s="2"/>
      <c r="SI268" s="2"/>
      <c r="SJ268" s="2"/>
      <c r="SK268" s="2"/>
      <c r="SL268" s="2"/>
      <c r="SM268" s="2"/>
      <c r="SN268" s="2"/>
      <c r="SO268" s="2"/>
      <c r="SP268" s="2"/>
      <c r="SQ268" s="2"/>
      <c r="SR268" s="2"/>
      <c r="SS268" s="2"/>
      <c r="ST268" s="2"/>
      <c r="SU268" s="2"/>
      <c r="SV268" s="2"/>
      <c r="SW268" s="2"/>
      <c r="SX268" s="2"/>
      <c r="SY268" s="2"/>
      <c r="SZ268" s="2"/>
      <c r="TA268" s="2"/>
      <c r="TB268" s="2"/>
      <c r="TC268" s="2"/>
      <c r="TD268" s="2"/>
      <c r="TE268" s="2"/>
      <c r="TF268" s="2"/>
      <c r="TG268" s="2"/>
      <c r="TH268" s="2"/>
      <c r="TI268" s="2"/>
      <c r="TJ268" s="2"/>
      <c r="TK268" s="2"/>
      <c r="TL268" s="2"/>
      <c r="TM268" s="2"/>
      <c r="TN268" s="2"/>
      <c r="TO268" s="2"/>
      <c r="TP268" s="2"/>
      <c r="TQ268" s="2"/>
      <c r="TR268" s="2"/>
      <c r="TS268" s="2"/>
      <c r="TT268" s="2"/>
      <c r="TU268" s="2"/>
      <c r="TV268" s="2"/>
      <c r="TW268" s="2"/>
      <c r="TX268" s="2"/>
      <c r="TY268" s="2"/>
      <c r="TZ268" s="2"/>
      <c r="UA268" s="2"/>
      <c r="UB268" s="2"/>
      <c r="UC268" s="2"/>
      <c r="UD268" s="2"/>
      <c r="UE268" s="2"/>
      <c r="UF268" s="2"/>
      <c r="UG268" s="2"/>
      <c r="UH268" s="2"/>
      <c r="UI268" s="2"/>
      <c r="UJ268" s="2"/>
      <c r="UK268" s="2"/>
      <c r="UL268" s="2"/>
      <c r="UM268" s="2"/>
      <c r="UN268" s="2"/>
      <c r="UO268" s="2"/>
      <c r="UP268" s="2"/>
      <c r="UQ268" s="2"/>
      <c r="UR268" s="2"/>
      <c r="US268" s="2"/>
      <c r="UT268" s="2"/>
      <c r="UU268" s="2"/>
      <c r="UV268" s="2"/>
      <c r="UW268" s="2"/>
      <c r="UX268" s="2"/>
      <c r="UY268" s="2"/>
      <c r="UZ268" s="2"/>
      <c r="VA268" s="2"/>
      <c r="VB268" s="2"/>
      <c r="VC268" s="2"/>
      <c r="VD268" s="2"/>
      <c r="VE268" s="2"/>
      <c r="VF268" s="2"/>
      <c r="VG268" s="2"/>
      <c r="VH268" s="2"/>
      <c r="VI268" s="2"/>
      <c r="VJ268" s="2"/>
      <c r="VK268" s="2"/>
      <c r="VL268" s="2"/>
      <c r="VM268" s="2"/>
      <c r="VN268" s="2"/>
      <c r="VO268" s="2"/>
      <c r="VP268" s="2"/>
      <c r="VQ268" s="2"/>
      <c r="VR268" s="2"/>
      <c r="VS268" s="2"/>
      <c r="VT268" s="2"/>
      <c r="VU268" s="2"/>
      <c r="VV268" s="2"/>
      <c r="VW268" s="2"/>
      <c r="VX268" s="2"/>
      <c r="VY268" s="2"/>
      <c r="VZ268" s="2"/>
      <c r="WA268" s="2"/>
      <c r="WB268" s="2"/>
      <c r="WC268" s="2"/>
      <c r="WD268" s="2"/>
      <c r="WE268" s="2"/>
      <c r="WF268" s="2"/>
      <c r="WG268" s="2"/>
      <c r="WH268" s="2"/>
      <c r="WI268" s="2"/>
      <c r="WJ268" s="2"/>
      <c r="WK268" s="2"/>
      <c r="WL268" s="2"/>
      <c r="WM268" s="2"/>
      <c r="WN268" s="2"/>
      <c r="WO268" s="2"/>
      <c r="WP268" s="2"/>
      <c r="WQ268" s="2"/>
      <c r="WR268" s="2"/>
      <c r="WS268" s="2"/>
      <c r="WT268" s="2"/>
      <c r="WU268" s="2"/>
      <c r="WV268" s="2"/>
      <c r="WW268" s="2"/>
      <c r="WX268" s="2"/>
      <c r="WY268" s="2"/>
      <c r="WZ268" s="2"/>
      <c r="XA268" s="2"/>
      <c r="XB268" s="2"/>
      <c r="XC268" s="2"/>
      <c r="XD268" s="2"/>
      <c r="XE268" s="2"/>
      <c r="XF268" s="2"/>
      <c r="XG268" s="2"/>
      <c r="XH268" s="2"/>
      <c r="XI268" s="2"/>
      <c r="XJ268" s="2"/>
      <c r="XK268" s="2"/>
      <c r="XL268" s="2"/>
      <c r="XM268" s="2"/>
      <c r="XN268" s="2"/>
      <c r="XO268" s="2"/>
      <c r="XP268" s="2"/>
      <c r="XQ268" s="2"/>
      <c r="XR268" s="2"/>
      <c r="XS268" s="2"/>
      <c r="XT268" s="2"/>
      <c r="XU268" s="2"/>
      <c r="XV268" s="2"/>
      <c r="XW268" s="2"/>
      <c r="XX268" s="2"/>
      <c r="XY268" s="2"/>
      <c r="XZ268" s="2"/>
      <c r="YA268" s="2"/>
      <c r="YB268" s="2"/>
      <c r="YC268" s="2"/>
      <c r="YD268" s="2"/>
      <c r="YE268" s="2"/>
      <c r="YF268" s="2"/>
      <c r="YG268" s="2"/>
      <c r="YH268" s="2"/>
      <c r="YI268" s="2"/>
      <c r="YJ268" s="2"/>
      <c r="YK268" s="2"/>
      <c r="YL268" s="2"/>
      <c r="YM268" s="2"/>
      <c r="YN268" s="2"/>
      <c r="YO268" s="2"/>
      <c r="YP268" s="2"/>
      <c r="YQ268" s="2"/>
      <c r="YR268" s="2"/>
      <c r="YS268" s="2"/>
      <c r="YT268" s="2"/>
      <c r="YU268" s="2"/>
      <c r="YV268" s="2"/>
      <c r="YW268" s="2"/>
      <c r="YX268" s="2"/>
      <c r="YY268" s="2"/>
      <c r="YZ268" s="2"/>
      <c r="ZA268" s="2"/>
      <c r="ZB268" s="2"/>
      <c r="ZC268" s="2"/>
      <c r="ZD268" s="2"/>
      <c r="ZE268" s="2"/>
      <c r="ZF268" s="2"/>
      <c r="ZG268" s="2"/>
      <c r="ZH268" s="2"/>
      <c r="ZI268" s="2"/>
      <c r="ZJ268" s="2"/>
      <c r="ZK268" s="2"/>
      <c r="ZL268" s="2"/>
      <c r="ZM268" s="2"/>
      <c r="ZN268" s="2"/>
      <c r="ZO268" s="2"/>
      <c r="ZP268" s="2"/>
      <c r="ZQ268" s="2"/>
      <c r="ZR268" s="2"/>
      <c r="ZS268" s="2"/>
      <c r="ZT268" s="2"/>
      <c r="ZU268" s="2"/>
      <c r="ZV268" s="2"/>
      <c r="ZW268" s="2"/>
      <c r="ZX268" s="2"/>
      <c r="ZY268" s="2"/>
      <c r="ZZ268" s="2"/>
      <c r="AAA268" s="2"/>
      <c r="AAB268" s="2"/>
      <c r="AAC268" s="2"/>
      <c r="AAD268" s="2"/>
      <c r="AAE268" s="2"/>
      <c r="AAF268" s="2"/>
      <c r="AAG268" s="2"/>
      <c r="AAH268" s="2"/>
      <c r="AAI268" s="2"/>
      <c r="AAJ268" s="2"/>
      <c r="AAK268" s="2"/>
      <c r="AAL268" s="2"/>
      <c r="AAM268" s="2"/>
      <c r="AAN268" s="2"/>
      <c r="AAO268" s="2"/>
      <c r="AAP268" s="2"/>
      <c r="AAQ268" s="2"/>
      <c r="AAR268" s="2"/>
      <c r="AAS268" s="2"/>
      <c r="AAT268" s="2"/>
      <c r="AAU268" s="2"/>
      <c r="AAV268" s="2"/>
      <c r="AAW268" s="2"/>
      <c r="AAX268" s="2"/>
      <c r="AAY268" s="2"/>
      <c r="AAZ268" s="2"/>
      <c r="ABA268" s="2"/>
      <c r="ABB268" s="2"/>
      <c r="ABC268" s="2"/>
      <c r="ABD268" s="2"/>
      <c r="ABE268" s="2"/>
      <c r="ABF268" s="2"/>
      <c r="ABG268" s="2"/>
      <c r="ABH268" s="2"/>
      <c r="ABI268" s="2"/>
      <c r="ABJ268" s="2"/>
      <c r="ABK268" s="2"/>
      <c r="ABL268" s="2"/>
      <c r="ABM268" s="2"/>
      <c r="ABN268" s="2"/>
      <c r="ABO268" s="2"/>
      <c r="ABP268" s="2"/>
      <c r="ABQ268" s="2"/>
      <c r="ABR268" s="2"/>
      <c r="ABS268" s="2"/>
      <c r="ABT268" s="2"/>
      <c r="ABU268" s="2"/>
      <c r="ABV268" s="2"/>
      <c r="ABW268" s="2"/>
      <c r="ABX268" s="2"/>
      <c r="ABY268" s="2"/>
      <c r="ABZ268" s="2"/>
      <c r="ACA268" s="2"/>
      <c r="ACB268" s="2"/>
      <c r="ACC268" s="2"/>
      <c r="ACD268" s="2"/>
      <c r="ACE268" s="2"/>
      <c r="ACF268" s="2"/>
      <c r="ACG268" s="2"/>
      <c r="ACH268" s="2"/>
      <c r="ACI268" s="2"/>
      <c r="ACJ268" s="2"/>
      <c r="ACK268" s="2"/>
      <c r="ACL268" s="2"/>
      <c r="ACM268" s="2"/>
      <c r="ACN268" s="2"/>
      <c r="ACO268" s="2"/>
      <c r="ACP268" s="2"/>
      <c r="ACQ268" s="2"/>
      <c r="ACR268" s="2"/>
      <c r="ACS268" s="2"/>
      <c r="ACT268" s="2"/>
      <c r="ACU268" s="2"/>
      <c r="ACV268" s="2"/>
      <c r="ACW268" s="2"/>
      <c r="ACX268" s="2"/>
      <c r="ACY268" s="2"/>
      <c r="ACZ268" s="2"/>
      <c r="ADA268" s="2"/>
      <c r="ADB268" s="2"/>
      <c r="ADC268" s="2"/>
      <c r="ADD268" s="2"/>
      <c r="ADE268" s="2"/>
      <c r="ADF268" s="2"/>
      <c r="ADG268" s="2"/>
      <c r="ADH268" s="2"/>
      <c r="ADI268" s="2"/>
      <c r="ADJ268" s="2"/>
      <c r="ADK268" s="2"/>
      <c r="ADL268" s="2"/>
      <c r="ADM268" s="2"/>
      <c r="ADN268" s="2"/>
      <c r="ADO268" s="2"/>
      <c r="ADP268" s="2"/>
      <c r="ADQ268" s="2"/>
      <c r="ADR268" s="2"/>
      <c r="ADS268" s="2"/>
      <c r="ADT268" s="2"/>
      <c r="ADU268" s="2"/>
      <c r="ADV268" s="2"/>
      <c r="ADW268" s="2"/>
      <c r="ADX268" s="2"/>
      <c r="ADY268" s="2"/>
      <c r="ADZ268" s="2"/>
      <c r="AEA268" s="2"/>
      <c r="AEB268" s="2"/>
      <c r="AEC268" s="2"/>
      <c r="AED268" s="2"/>
      <c r="AEE268" s="2"/>
      <c r="AEF268" s="2"/>
      <c r="AEG268" s="2"/>
      <c r="AEH268" s="2"/>
      <c r="AEI268" s="2"/>
      <c r="AEJ268" s="2"/>
      <c r="AEK268" s="2"/>
      <c r="AEL268" s="2"/>
      <c r="AEM268" s="2"/>
      <c r="AEN268" s="2"/>
      <c r="AEO268" s="2"/>
      <c r="AEP268" s="2"/>
      <c r="AEQ268" s="2"/>
      <c r="AER268" s="2"/>
      <c r="AES268" s="2"/>
      <c r="AET268" s="2"/>
      <c r="AEU268" s="2"/>
      <c r="AEV268" s="2"/>
      <c r="AEW268" s="2"/>
      <c r="AEX268" s="2"/>
      <c r="AEY268" s="2"/>
      <c r="AEZ268" s="2"/>
      <c r="AFA268" s="2"/>
      <c r="AFB268" s="2"/>
      <c r="AFC268" s="2"/>
      <c r="AFD268" s="2"/>
      <c r="AFE268" s="2"/>
      <c r="AFF268" s="2"/>
      <c r="AFG268" s="2"/>
      <c r="AFH268" s="2"/>
      <c r="AFI268" s="2"/>
      <c r="AFJ268" s="2"/>
      <c r="AFK268" s="2"/>
      <c r="AFL268" s="2"/>
      <c r="AFM268" s="2"/>
      <c r="AFN268" s="2"/>
      <c r="AFO268" s="2"/>
      <c r="AFP268" s="2"/>
      <c r="AFQ268" s="2"/>
      <c r="AFR268" s="2"/>
      <c r="AFS268" s="2"/>
      <c r="AFT268" s="2"/>
      <c r="AFU268" s="2"/>
      <c r="AFV268" s="2"/>
      <c r="AFW268" s="2"/>
      <c r="AFX268" s="2"/>
      <c r="AFY268" s="2"/>
      <c r="AFZ268" s="2"/>
      <c r="AGA268" s="2"/>
      <c r="AGB268" s="2"/>
      <c r="AGC268" s="2"/>
      <c r="AGD268" s="2"/>
      <c r="AGE268" s="2"/>
      <c r="AGF268" s="2"/>
      <c r="AGG268" s="2"/>
      <c r="AGH268" s="2"/>
      <c r="AGI268" s="2"/>
      <c r="AGJ268" s="2"/>
      <c r="AGK268" s="2"/>
      <c r="AGL268" s="2"/>
      <c r="AGM268" s="2"/>
      <c r="AGN268" s="2"/>
      <c r="AGO268" s="2"/>
      <c r="AGP268" s="2"/>
      <c r="AGQ268" s="2"/>
      <c r="AGR268" s="2"/>
      <c r="AGS268" s="2"/>
      <c r="AGT268" s="2"/>
      <c r="AGU268" s="2"/>
      <c r="AGV268" s="2"/>
      <c r="AGW268" s="2"/>
      <c r="AGX268" s="2"/>
      <c r="AGY268" s="2"/>
      <c r="AGZ268" s="2"/>
      <c r="AHA268" s="2"/>
      <c r="AHB268" s="2"/>
      <c r="AHC268" s="2"/>
      <c r="AHD268" s="2"/>
      <c r="AHE268" s="2"/>
      <c r="AHF268" s="2"/>
      <c r="AHG268" s="2"/>
      <c r="AHH268" s="2"/>
      <c r="AHI268" s="2"/>
      <c r="AHJ268" s="2"/>
      <c r="AHK268" s="2"/>
      <c r="AHL268" s="2"/>
      <c r="AHM268" s="2"/>
      <c r="AHN268" s="2"/>
      <c r="AHO268" s="2"/>
      <c r="AHP268" s="2"/>
      <c r="AHQ268" s="2"/>
      <c r="AHR268" s="2"/>
      <c r="AHS268" s="2"/>
      <c r="AHT268" s="2"/>
      <c r="AHU268" s="2"/>
      <c r="AHV268" s="2"/>
      <c r="AHW268" s="2"/>
      <c r="AHX268" s="2"/>
      <c r="AHY268" s="2"/>
      <c r="AHZ268" s="2"/>
      <c r="AIA268" s="2"/>
      <c r="AIB268" s="2"/>
      <c r="AIC268" s="2"/>
      <c r="AID268" s="2"/>
      <c r="AIE268" s="2"/>
      <c r="AIF268" s="2"/>
      <c r="AIG268" s="2"/>
      <c r="AIH268" s="2"/>
      <c r="AII268" s="2"/>
      <c r="AIJ268" s="2"/>
      <c r="AIK268" s="2"/>
      <c r="AIL268" s="2"/>
      <c r="AIM268" s="2"/>
      <c r="AIN268" s="2"/>
      <c r="AIO268" s="2"/>
      <c r="AIP268" s="2"/>
      <c r="AIQ268" s="2"/>
      <c r="AIR268" s="2"/>
      <c r="AIS268" s="2"/>
      <c r="AIT268" s="2"/>
      <c r="AIU268" s="2"/>
      <c r="AIV268" s="2"/>
      <c r="AIW268" s="2"/>
      <c r="AIX268" s="2"/>
      <c r="AIY268" s="2"/>
      <c r="AIZ268" s="2"/>
      <c r="AJA268" s="2"/>
      <c r="AJB268" s="2"/>
      <c r="AJC268" s="2"/>
      <c r="AJD268" s="2"/>
      <c r="AJE268" s="2"/>
      <c r="AJF268" s="2"/>
      <c r="AJG268" s="2"/>
      <c r="AJH268" s="2"/>
      <c r="AJI268" s="2"/>
      <c r="AJJ268" s="2"/>
      <c r="AJK268" s="2"/>
      <c r="AJL268" s="2"/>
      <c r="AJM268" s="2"/>
      <c r="AJN268" s="2"/>
      <c r="AJO268" s="2"/>
      <c r="AJP268" s="2"/>
      <c r="AJQ268" s="2"/>
    </row>
    <row r="269" spans="1:953" s="1" customFormat="1">
      <c r="A269" s="2"/>
      <c r="B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/>
      <c r="FO269" s="2"/>
      <c r="FP269" s="2"/>
      <c r="FQ269" s="2"/>
      <c r="FR269" s="2"/>
      <c r="FS269" s="2"/>
      <c r="FT269" s="2"/>
      <c r="FU269" s="2"/>
      <c r="FV269" s="2"/>
      <c r="FW269" s="2"/>
      <c r="FX269" s="2"/>
      <c r="FY269" s="2"/>
      <c r="FZ269" s="2"/>
      <c r="GA269" s="2"/>
      <c r="GB269" s="2"/>
      <c r="GC269" s="2"/>
      <c r="GD269" s="2"/>
      <c r="GE269" s="2"/>
      <c r="GF269" s="2"/>
      <c r="GG269" s="2"/>
      <c r="GH269" s="2"/>
      <c r="GI269" s="2"/>
      <c r="GJ269" s="2"/>
      <c r="GK269" s="2"/>
      <c r="GL269" s="2"/>
      <c r="GM269" s="2"/>
      <c r="GN269" s="2"/>
      <c r="GO269" s="2"/>
      <c r="GP269" s="2"/>
      <c r="GQ269" s="2"/>
      <c r="GR269" s="2"/>
      <c r="GS269" s="2"/>
      <c r="GT269" s="2"/>
      <c r="GU269" s="2"/>
      <c r="GV269" s="2"/>
      <c r="GW269" s="2"/>
      <c r="GX269" s="2"/>
      <c r="GY269" s="2"/>
      <c r="GZ269" s="2"/>
      <c r="HA269" s="2"/>
      <c r="HB269" s="2"/>
      <c r="HC269" s="2"/>
      <c r="HD269" s="2"/>
      <c r="HE269" s="2"/>
      <c r="HF269" s="2"/>
      <c r="HG269" s="2"/>
      <c r="HH269" s="2"/>
      <c r="HI269" s="2"/>
      <c r="HJ269" s="2"/>
      <c r="HK269" s="2"/>
      <c r="HL269" s="2"/>
      <c r="HM269" s="2"/>
      <c r="HN269" s="2"/>
      <c r="HO269" s="2"/>
      <c r="HP269" s="2"/>
      <c r="HQ269" s="2"/>
      <c r="HR269" s="2"/>
      <c r="HS269" s="2"/>
      <c r="HT269" s="2"/>
      <c r="HU269" s="2"/>
      <c r="HV269" s="2"/>
      <c r="HW269" s="2"/>
      <c r="HX269" s="2"/>
      <c r="HY269" s="2"/>
      <c r="HZ269" s="2"/>
      <c r="IA269" s="2"/>
      <c r="IB269" s="2"/>
      <c r="IC269" s="2"/>
      <c r="ID269" s="2"/>
      <c r="IE269" s="2"/>
      <c r="IF269" s="2"/>
      <c r="IG269" s="2"/>
      <c r="IH269" s="2"/>
      <c r="II269" s="2"/>
      <c r="IJ269" s="2"/>
      <c r="IK269" s="2"/>
      <c r="IL269" s="2"/>
      <c r="IM269" s="2"/>
      <c r="IN269" s="2"/>
      <c r="IO269" s="2"/>
      <c r="IP269" s="2"/>
      <c r="IQ269" s="2"/>
      <c r="IR269" s="2"/>
      <c r="IS269" s="2"/>
      <c r="IT269" s="2"/>
      <c r="IU269" s="2"/>
      <c r="IV269" s="2"/>
      <c r="IW269" s="2"/>
      <c r="IX269" s="2"/>
      <c r="IY269" s="2"/>
      <c r="IZ269" s="2"/>
      <c r="JA269" s="2"/>
      <c r="JB269" s="2"/>
      <c r="JC269" s="2"/>
      <c r="JD269" s="2"/>
      <c r="JE269" s="2"/>
      <c r="JF269" s="2"/>
      <c r="JG269" s="2"/>
      <c r="JH269" s="2"/>
      <c r="JI269" s="2"/>
      <c r="JJ269" s="2"/>
      <c r="JK269" s="2"/>
      <c r="JL269" s="2"/>
      <c r="JM269" s="2"/>
      <c r="JN269" s="2"/>
      <c r="JO269" s="2"/>
      <c r="JP269" s="2"/>
      <c r="JQ269" s="2"/>
      <c r="JR269" s="2"/>
      <c r="JS269" s="2"/>
      <c r="JT269" s="2"/>
      <c r="JU269" s="2"/>
      <c r="JV269" s="2"/>
      <c r="JW269" s="2"/>
      <c r="JX269" s="2"/>
      <c r="JY269" s="2"/>
      <c r="JZ269" s="2"/>
      <c r="KA269" s="2"/>
      <c r="KB269" s="2"/>
      <c r="KC269" s="2"/>
      <c r="KD269" s="2"/>
      <c r="KE269" s="2"/>
      <c r="KF269" s="2"/>
      <c r="KG269" s="2"/>
      <c r="KH269" s="2"/>
      <c r="KI269" s="2"/>
      <c r="KJ269" s="2"/>
      <c r="KK269" s="2"/>
      <c r="KL269" s="2"/>
      <c r="KM269" s="2"/>
      <c r="KN269" s="2"/>
      <c r="KO269" s="2"/>
      <c r="KP269" s="2"/>
      <c r="KQ269" s="2"/>
      <c r="KR269" s="2"/>
      <c r="KS269" s="2"/>
      <c r="KT269" s="2"/>
      <c r="KU269" s="2"/>
      <c r="KV269" s="2"/>
      <c r="KW269" s="2"/>
      <c r="KX269" s="2"/>
      <c r="KY269" s="2"/>
      <c r="KZ269" s="2"/>
      <c r="LA269" s="2"/>
      <c r="LB269" s="2"/>
      <c r="LC269" s="2"/>
      <c r="LD269" s="2"/>
      <c r="LE269" s="2"/>
      <c r="LF269" s="2"/>
      <c r="LG269" s="2"/>
      <c r="LH269" s="2"/>
      <c r="LI269" s="2"/>
      <c r="LJ269" s="2"/>
      <c r="LK269" s="2"/>
      <c r="LL269" s="2"/>
      <c r="LM269" s="2"/>
      <c r="LN269" s="2"/>
      <c r="LO269" s="2"/>
      <c r="LP269" s="2"/>
      <c r="LQ269" s="2"/>
      <c r="LR269" s="2"/>
      <c r="LS269" s="2"/>
      <c r="LT269" s="2"/>
      <c r="LU269" s="2"/>
      <c r="LV269" s="2"/>
      <c r="LW269" s="2"/>
      <c r="LX269" s="2"/>
      <c r="LY269" s="2"/>
      <c r="LZ269" s="2"/>
      <c r="MA269" s="2"/>
      <c r="MB269" s="2"/>
      <c r="MC269" s="2"/>
      <c r="MD269" s="2"/>
      <c r="ME269" s="2"/>
      <c r="MF269" s="2"/>
      <c r="MG269" s="2"/>
      <c r="MH269" s="2"/>
      <c r="MI269" s="2"/>
      <c r="MJ269" s="2"/>
      <c r="MK269" s="2"/>
      <c r="ML269" s="2"/>
      <c r="MM269" s="2"/>
      <c r="MN269" s="2"/>
      <c r="MO269" s="2"/>
      <c r="MP269" s="2"/>
      <c r="MQ269" s="2"/>
      <c r="MR269" s="2"/>
      <c r="MS269" s="2"/>
      <c r="MT269" s="2"/>
      <c r="MU269" s="2"/>
      <c r="MV269" s="2"/>
      <c r="MW269" s="2"/>
      <c r="MX269" s="2"/>
      <c r="MY269" s="2"/>
      <c r="MZ269" s="2"/>
      <c r="NA269" s="2"/>
      <c r="NB269" s="2"/>
      <c r="NC269" s="2"/>
      <c r="ND269" s="2"/>
      <c r="NE269" s="2"/>
      <c r="NF269" s="2"/>
      <c r="NG269" s="2"/>
      <c r="NH269" s="2"/>
      <c r="NI269" s="2"/>
      <c r="NJ269" s="2"/>
      <c r="NK269" s="2"/>
      <c r="NL269" s="2"/>
      <c r="NM269" s="2"/>
      <c r="NN269" s="2"/>
      <c r="NO269" s="2"/>
      <c r="NP269" s="2"/>
      <c r="NQ269" s="2"/>
      <c r="NR269" s="2"/>
      <c r="NS269" s="2"/>
      <c r="NT269" s="2"/>
      <c r="NU269" s="2"/>
      <c r="NV269" s="2"/>
      <c r="NW269" s="2"/>
      <c r="NX269" s="2"/>
      <c r="NY269" s="2"/>
      <c r="NZ269" s="2"/>
      <c r="OA269" s="2"/>
      <c r="OB269" s="2"/>
      <c r="OC269" s="2"/>
      <c r="OD269" s="2"/>
      <c r="OE269" s="2"/>
      <c r="OF269" s="2"/>
      <c r="OG269" s="2"/>
      <c r="OH269" s="2"/>
      <c r="OI269" s="2"/>
      <c r="OJ269" s="2"/>
      <c r="OK269" s="2"/>
      <c r="OL269" s="2"/>
      <c r="OM269" s="2"/>
      <c r="ON269" s="2"/>
      <c r="OO269" s="2"/>
      <c r="OP269" s="2"/>
      <c r="OQ269" s="2"/>
      <c r="OR269" s="2"/>
      <c r="OS269" s="2"/>
      <c r="OT269" s="2"/>
      <c r="OU269" s="2"/>
      <c r="OV269" s="2"/>
      <c r="OW269" s="2"/>
      <c r="OX269" s="2"/>
      <c r="OY269" s="2"/>
      <c r="OZ269" s="2"/>
      <c r="PA269" s="2"/>
      <c r="PB269" s="2"/>
      <c r="PC269" s="2"/>
      <c r="PD269" s="2"/>
      <c r="PE269" s="2"/>
      <c r="PF269" s="2"/>
      <c r="PG269" s="2"/>
      <c r="PH269" s="2"/>
      <c r="PI269" s="2"/>
      <c r="PJ269" s="2"/>
      <c r="PK269" s="2"/>
      <c r="PL269" s="2"/>
      <c r="PM269" s="2"/>
      <c r="PN269" s="2"/>
      <c r="PO269" s="2"/>
      <c r="PP269" s="2"/>
      <c r="PQ269" s="2"/>
      <c r="PR269" s="2"/>
      <c r="PS269" s="2"/>
      <c r="PT269" s="2"/>
      <c r="PU269" s="2"/>
      <c r="PV269" s="2"/>
      <c r="PW269" s="2"/>
      <c r="PX269" s="2"/>
      <c r="PY269" s="2"/>
      <c r="PZ269" s="2"/>
      <c r="QA269" s="2"/>
      <c r="QB269" s="2"/>
      <c r="QC269" s="2"/>
      <c r="QD269" s="2"/>
      <c r="QE269" s="2"/>
      <c r="QF269" s="2"/>
      <c r="QG269" s="2"/>
      <c r="QH269" s="2"/>
      <c r="QI269" s="2"/>
      <c r="QJ269" s="2"/>
      <c r="QK269" s="2"/>
      <c r="QL269" s="2"/>
      <c r="QM269" s="2"/>
      <c r="QN269" s="2"/>
      <c r="QO269" s="2"/>
      <c r="QP269" s="2"/>
      <c r="QQ269" s="2"/>
      <c r="QR269" s="2"/>
      <c r="QS269" s="2"/>
      <c r="QT269" s="2"/>
      <c r="QU269" s="2"/>
      <c r="QV269" s="2"/>
      <c r="QW269" s="2"/>
      <c r="QX269" s="2"/>
      <c r="QY269" s="2"/>
      <c r="QZ269" s="2"/>
      <c r="RA269" s="2"/>
      <c r="RB269" s="2"/>
      <c r="RC269" s="2"/>
      <c r="RD269" s="2"/>
      <c r="RE269" s="2"/>
      <c r="RF269" s="2"/>
      <c r="RG269" s="2"/>
      <c r="RH269" s="2"/>
      <c r="RI269" s="2"/>
      <c r="RJ269" s="2"/>
      <c r="RK269" s="2"/>
      <c r="RL269" s="2"/>
      <c r="RM269" s="2"/>
      <c r="RN269" s="2"/>
      <c r="RO269" s="2"/>
      <c r="RP269" s="2"/>
      <c r="RQ269" s="2"/>
      <c r="RR269" s="2"/>
      <c r="RS269" s="2"/>
      <c r="RT269" s="2"/>
      <c r="RU269" s="2"/>
      <c r="RV269" s="2"/>
      <c r="RW269" s="2"/>
      <c r="RX269" s="2"/>
      <c r="RY269" s="2"/>
      <c r="RZ269" s="2"/>
      <c r="SA269" s="2"/>
      <c r="SB269" s="2"/>
      <c r="SC269" s="2"/>
      <c r="SD269" s="2"/>
      <c r="SE269" s="2"/>
      <c r="SF269" s="2"/>
      <c r="SG269" s="2"/>
      <c r="SH269" s="2"/>
      <c r="SI269" s="2"/>
      <c r="SJ269" s="2"/>
      <c r="SK269" s="2"/>
      <c r="SL269" s="2"/>
      <c r="SM269" s="2"/>
      <c r="SN269" s="2"/>
      <c r="SO269" s="2"/>
      <c r="SP269" s="2"/>
      <c r="SQ269" s="2"/>
      <c r="SR269" s="2"/>
      <c r="SS269" s="2"/>
      <c r="ST269" s="2"/>
      <c r="SU269" s="2"/>
      <c r="SV269" s="2"/>
      <c r="SW269" s="2"/>
      <c r="SX269" s="2"/>
      <c r="SY269" s="2"/>
      <c r="SZ269" s="2"/>
      <c r="TA269" s="2"/>
      <c r="TB269" s="2"/>
      <c r="TC269" s="2"/>
      <c r="TD269" s="2"/>
      <c r="TE269" s="2"/>
      <c r="TF269" s="2"/>
      <c r="TG269" s="2"/>
      <c r="TH269" s="2"/>
      <c r="TI269" s="2"/>
      <c r="TJ269" s="2"/>
      <c r="TK269" s="2"/>
      <c r="TL269" s="2"/>
      <c r="TM269" s="2"/>
      <c r="TN269" s="2"/>
      <c r="TO269" s="2"/>
      <c r="TP269" s="2"/>
      <c r="TQ269" s="2"/>
      <c r="TR269" s="2"/>
      <c r="TS269" s="2"/>
      <c r="TT269" s="2"/>
      <c r="TU269" s="2"/>
      <c r="TV269" s="2"/>
      <c r="TW269" s="2"/>
      <c r="TX269" s="2"/>
      <c r="TY269" s="2"/>
      <c r="TZ269" s="2"/>
      <c r="UA269" s="2"/>
      <c r="UB269" s="2"/>
      <c r="UC269" s="2"/>
      <c r="UD269" s="2"/>
      <c r="UE269" s="2"/>
      <c r="UF269" s="2"/>
      <c r="UG269" s="2"/>
      <c r="UH269" s="2"/>
      <c r="UI269" s="2"/>
      <c r="UJ269" s="2"/>
      <c r="UK269" s="2"/>
      <c r="UL269" s="2"/>
      <c r="UM269" s="2"/>
      <c r="UN269" s="2"/>
      <c r="UO269" s="2"/>
      <c r="UP269" s="2"/>
      <c r="UQ269" s="2"/>
      <c r="UR269" s="2"/>
      <c r="US269" s="2"/>
      <c r="UT269" s="2"/>
      <c r="UU269" s="2"/>
      <c r="UV269" s="2"/>
      <c r="UW269" s="2"/>
      <c r="UX269" s="2"/>
      <c r="UY269" s="2"/>
      <c r="UZ269" s="2"/>
      <c r="VA269" s="2"/>
      <c r="VB269" s="2"/>
      <c r="VC269" s="2"/>
      <c r="VD269" s="2"/>
      <c r="VE269" s="2"/>
      <c r="VF269" s="2"/>
      <c r="VG269" s="2"/>
      <c r="VH269" s="2"/>
      <c r="VI269" s="2"/>
      <c r="VJ269" s="2"/>
      <c r="VK269" s="2"/>
      <c r="VL269" s="2"/>
      <c r="VM269" s="2"/>
      <c r="VN269" s="2"/>
      <c r="VO269" s="2"/>
      <c r="VP269" s="2"/>
      <c r="VQ269" s="2"/>
      <c r="VR269" s="2"/>
      <c r="VS269" s="2"/>
      <c r="VT269" s="2"/>
      <c r="VU269" s="2"/>
      <c r="VV269" s="2"/>
      <c r="VW269" s="2"/>
      <c r="VX269" s="2"/>
      <c r="VY269" s="2"/>
      <c r="VZ269" s="2"/>
      <c r="WA269" s="2"/>
      <c r="WB269" s="2"/>
      <c r="WC269" s="2"/>
      <c r="WD269" s="2"/>
      <c r="WE269" s="2"/>
      <c r="WF269" s="2"/>
      <c r="WG269" s="2"/>
      <c r="WH269" s="2"/>
      <c r="WI269" s="2"/>
      <c r="WJ269" s="2"/>
      <c r="WK269" s="2"/>
      <c r="WL269" s="2"/>
      <c r="WM269" s="2"/>
      <c r="WN269" s="2"/>
      <c r="WO269" s="2"/>
      <c r="WP269" s="2"/>
      <c r="WQ269" s="2"/>
      <c r="WR269" s="2"/>
      <c r="WS269" s="2"/>
      <c r="WT269" s="2"/>
      <c r="WU269" s="2"/>
      <c r="WV269" s="2"/>
      <c r="WW269" s="2"/>
      <c r="WX269" s="2"/>
      <c r="WY269" s="2"/>
      <c r="WZ269" s="2"/>
      <c r="XA269" s="2"/>
      <c r="XB269" s="2"/>
      <c r="XC269" s="2"/>
      <c r="XD269" s="2"/>
      <c r="XE269" s="2"/>
      <c r="XF269" s="2"/>
      <c r="XG269" s="2"/>
      <c r="XH269" s="2"/>
      <c r="XI269" s="2"/>
      <c r="XJ269" s="2"/>
      <c r="XK269" s="2"/>
      <c r="XL269" s="2"/>
      <c r="XM269" s="2"/>
      <c r="XN269" s="2"/>
      <c r="XO269" s="2"/>
      <c r="XP269" s="2"/>
      <c r="XQ269" s="2"/>
      <c r="XR269" s="2"/>
      <c r="XS269" s="2"/>
      <c r="XT269" s="2"/>
      <c r="XU269" s="2"/>
      <c r="XV269" s="2"/>
      <c r="XW269" s="2"/>
      <c r="XX269" s="2"/>
      <c r="XY269" s="2"/>
      <c r="XZ269" s="2"/>
      <c r="YA269" s="2"/>
      <c r="YB269" s="2"/>
      <c r="YC269" s="2"/>
      <c r="YD269" s="2"/>
      <c r="YE269" s="2"/>
      <c r="YF269" s="2"/>
      <c r="YG269" s="2"/>
      <c r="YH269" s="2"/>
      <c r="YI269" s="2"/>
      <c r="YJ269" s="2"/>
      <c r="YK269" s="2"/>
      <c r="YL269" s="2"/>
      <c r="YM269" s="2"/>
      <c r="YN269" s="2"/>
      <c r="YO269" s="2"/>
      <c r="YP269" s="2"/>
      <c r="YQ269" s="2"/>
      <c r="YR269" s="2"/>
      <c r="YS269" s="2"/>
      <c r="YT269" s="2"/>
      <c r="YU269" s="2"/>
      <c r="YV269" s="2"/>
      <c r="YW269" s="2"/>
      <c r="YX269" s="2"/>
      <c r="YY269" s="2"/>
      <c r="YZ269" s="2"/>
      <c r="ZA269" s="2"/>
      <c r="ZB269" s="2"/>
      <c r="ZC269" s="2"/>
      <c r="ZD269" s="2"/>
      <c r="ZE269" s="2"/>
      <c r="ZF269" s="2"/>
      <c r="ZG269" s="2"/>
      <c r="ZH269" s="2"/>
      <c r="ZI269" s="2"/>
      <c r="ZJ269" s="2"/>
      <c r="ZK269" s="2"/>
      <c r="ZL269" s="2"/>
      <c r="ZM269" s="2"/>
      <c r="ZN269" s="2"/>
      <c r="ZO269" s="2"/>
      <c r="ZP269" s="2"/>
      <c r="ZQ269" s="2"/>
      <c r="ZR269" s="2"/>
      <c r="ZS269" s="2"/>
      <c r="ZT269" s="2"/>
      <c r="ZU269" s="2"/>
      <c r="ZV269" s="2"/>
      <c r="ZW269" s="2"/>
      <c r="ZX269" s="2"/>
      <c r="ZY269" s="2"/>
      <c r="ZZ269" s="2"/>
      <c r="AAA269" s="2"/>
      <c r="AAB269" s="2"/>
      <c r="AAC269" s="2"/>
      <c r="AAD269" s="2"/>
      <c r="AAE269" s="2"/>
      <c r="AAF269" s="2"/>
      <c r="AAG269" s="2"/>
      <c r="AAH269" s="2"/>
      <c r="AAI269" s="2"/>
      <c r="AAJ269" s="2"/>
      <c r="AAK269" s="2"/>
      <c r="AAL269" s="2"/>
      <c r="AAM269" s="2"/>
      <c r="AAN269" s="2"/>
      <c r="AAO269" s="2"/>
      <c r="AAP269" s="2"/>
      <c r="AAQ269" s="2"/>
      <c r="AAR269" s="2"/>
      <c r="AAS269" s="2"/>
      <c r="AAT269" s="2"/>
      <c r="AAU269" s="2"/>
      <c r="AAV269" s="2"/>
      <c r="AAW269" s="2"/>
      <c r="AAX269" s="2"/>
      <c r="AAY269" s="2"/>
      <c r="AAZ269" s="2"/>
      <c r="ABA269" s="2"/>
      <c r="ABB269" s="2"/>
      <c r="ABC269" s="2"/>
      <c r="ABD269" s="2"/>
      <c r="ABE269" s="2"/>
      <c r="ABF269" s="2"/>
      <c r="ABG269" s="2"/>
      <c r="ABH269" s="2"/>
      <c r="ABI269" s="2"/>
      <c r="ABJ269" s="2"/>
      <c r="ABK269" s="2"/>
      <c r="ABL269" s="2"/>
      <c r="ABM269" s="2"/>
      <c r="ABN269" s="2"/>
      <c r="ABO269" s="2"/>
      <c r="ABP269" s="2"/>
      <c r="ABQ269" s="2"/>
      <c r="ABR269" s="2"/>
      <c r="ABS269" s="2"/>
      <c r="ABT269" s="2"/>
      <c r="ABU269" s="2"/>
      <c r="ABV269" s="2"/>
      <c r="ABW269" s="2"/>
      <c r="ABX269" s="2"/>
      <c r="ABY269" s="2"/>
      <c r="ABZ269" s="2"/>
      <c r="ACA269" s="2"/>
      <c r="ACB269" s="2"/>
      <c r="ACC269" s="2"/>
      <c r="ACD269" s="2"/>
      <c r="ACE269" s="2"/>
      <c r="ACF269" s="2"/>
      <c r="ACG269" s="2"/>
      <c r="ACH269" s="2"/>
      <c r="ACI269" s="2"/>
      <c r="ACJ269" s="2"/>
      <c r="ACK269" s="2"/>
      <c r="ACL269" s="2"/>
      <c r="ACM269" s="2"/>
      <c r="ACN269" s="2"/>
      <c r="ACO269" s="2"/>
      <c r="ACP269" s="2"/>
      <c r="ACQ269" s="2"/>
      <c r="ACR269" s="2"/>
      <c r="ACS269" s="2"/>
      <c r="ACT269" s="2"/>
      <c r="ACU269" s="2"/>
      <c r="ACV269" s="2"/>
      <c r="ACW269" s="2"/>
      <c r="ACX269" s="2"/>
      <c r="ACY269" s="2"/>
      <c r="ACZ269" s="2"/>
      <c r="ADA269" s="2"/>
      <c r="ADB269" s="2"/>
      <c r="ADC269" s="2"/>
      <c r="ADD269" s="2"/>
      <c r="ADE269" s="2"/>
      <c r="ADF269" s="2"/>
      <c r="ADG269" s="2"/>
      <c r="ADH269" s="2"/>
      <c r="ADI269" s="2"/>
      <c r="ADJ269" s="2"/>
      <c r="ADK269" s="2"/>
      <c r="ADL269" s="2"/>
      <c r="ADM269" s="2"/>
      <c r="ADN269" s="2"/>
      <c r="ADO269" s="2"/>
      <c r="ADP269" s="2"/>
      <c r="ADQ269" s="2"/>
      <c r="ADR269" s="2"/>
      <c r="ADS269" s="2"/>
      <c r="ADT269" s="2"/>
      <c r="ADU269" s="2"/>
      <c r="ADV269" s="2"/>
      <c r="ADW269" s="2"/>
      <c r="ADX269" s="2"/>
      <c r="ADY269" s="2"/>
      <c r="ADZ269" s="2"/>
      <c r="AEA269" s="2"/>
      <c r="AEB269" s="2"/>
      <c r="AEC269" s="2"/>
      <c r="AED269" s="2"/>
      <c r="AEE269" s="2"/>
      <c r="AEF269" s="2"/>
      <c r="AEG269" s="2"/>
      <c r="AEH269" s="2"/>
      <c r="AEI269" s="2"/>
      <c r="AEJ269" s="2"/>
      <c r="AEK269" s="2"/>
      <c r="AEL269" s="2"/>
      <c r="AEM269" s="2"/>
      <c r="AEN269" s="2"/>
      <c r="AEO269" s="2"/>
      <c r="AEP269" s="2"/>
      <c r="AEQ269" s="2"/>
      <c r="AER269" s="2"/>
      <c r="AES269" s="2"/>
      <c r="AET269" s="2"/>
      <c r="AEU269" s="2"/>
      <c r="AEV269" s="2"/>
      <c r="AEW269" s="2"/>
      <c r="AEX269" s="2"/>
      <c r="AEY269" s="2"/>
      <c r="AEZ269" s="2"/>
      <c r="AFA269" s="2"/>
      <c r="AFB269" s="2"/>
      <c r="AFC269" s="2"/>
      <c r="AFD269" s="2"/>
      <c r="AFE269" s="2"/>
      <c r="AFF269" s="2"/>
      <c r="AFG269" s="2"/>
      <c r="AFH269" s="2"/>
      <c r="AFI269" s="2"/>
      <c r="AFJ269" s="2"/>
      <c r="AFK269" s="2"/>
      <c r="AFL269" s="2"/>
      <c r="AFM269" s="2"/>
      <c r="AFN269" s="2"/>
      <c r="AFO269" s="2"/>
      <c r="AFP269" s="2"/>
      <c r="AFQ269" s="2"/>
      <c r="AFR269" s="2"/>
      <c r="AFS269" s="2"/>
      <c r="AFT269" s="2"/>
      <c r="AFU269" s="2"/>
      <c r="AFV269" s="2"/>
      <c r="AFW269" s="2"/>
      <c r="AFX269" s="2"/>
      <c r="AFY269" s="2"/>
      <c r="AFZ269" s="2"/>
      <c r="AGA269" s="2"/>
      <c r="AGB269" s="2"/>
      <c r="AGC269" s="2"/>
      <c r="AGD269" s="2"/>
      <c r="AGE269" s="2"/>
      <c r="AGF269" s="2"/>
      <c r="AGG269" s="2"/>
      <c r="AGH269" s="2"/>
      <c r="AGI269" s="2"/>
      <c r="AGJ269" s="2"/>
      <c r="AGK269" s="2"/>
      <c r="AGL269" s="2"/>
      <c r="AGM269" s="2"/>
      <c r="AGN269" s="2"/>
      <c r="AGO269" s="2"/>
      <c r="AGP269" s="2"/>
      <c r="AGQ269" s="2"/>
      <c r="AGR269" s="2"/>
      <c r="AGS269" s="2"/>
      <c r="AGT269" s="2"/>
      <c r="AGU269" s="2"/>
      <c r="AGV269" s="2"/>
      <c r="AGW269" s="2"/>
      <c r="AGX269" s="2"/>
      <c r="AGY269" s="2"/>
      <c r="AGZ269" s="2"/>
      <c r="AHA269" s="2"/>
      <c r="AHB269" s="2"/>
      <c r="AHC269" s="2"/>
      <c r="AHD269" s="2"/>
      <c r="AHE269" s="2"/>
      <c r="AHF269" s="2"/>
      <c r="AHG269" s="2"/>
      <c r="AHH269" s="2"/>
      <c r="AHI269" s="2"/>
      <c r="AHJ269" s="2"/>
      <c r="AHK269" s="2"/>
      <c r="AHL269" s="2"/>
      <c r="AHM269" s="2"/>
      <c r="AHN269" s="2"/>
      <c r="AHO269" s="2"/>
      <c r="AHP269" s="2"/>
      <c r="AHQ269" s="2"/>
      <c r="AHR269" s="2"/>
      <c r="AHS269" s="2"/>
      <c r="AHT269" s="2"/>
      <c r="AHU269" s="2"/>
      <c r="AHV269" s="2"/>
      <c r="AHW269" s="2"/>
      <c r="AHX269" s="2"/>
      <c r="AHY269" s="2"/>
      <c r="AHZ269" s="2"/>
      <c r="AIA269" s="2"/>
      <c r="AIB269" s="2"/>
      <c r="AIC269" s="2"/>
      <c r="AID269" s="2"/>
      <c r="AIE269" s="2"/>
      <c r="AIF269" s="2"/>
      <c r="AIG269" s="2"/>
      <c r="AIH269" s="2"/>
      <c r="AII269" s="2"/>
      <c r="AIJ269" s="2"/>
      <c r="AIK269" s="2"/>
      <c r="AIL269" s="2"/>
      <c r="AIM269" s="2"/>
      <c r="AIN269" s="2"/>
      <c r="AIO269" s="2"/>
      <c r="AIP269" s="2"/>
      <c r="AIQ269" s="2"/>
      <c r="AIR269" s="2"/>
      <c r="AIS269" s="2"/>
      <c r="AIT269" s="2"/>
      <c r="AIU269" s="2"/>
      <c r="AIV269" s="2"/>
      <c r="AIW269" s="2"/>
      <c r="AIX269" s="2"/>
      <c r="AIY269" s="2"/>
      <c r="AIZ269" s="2"/>
      <c r="AJA269" s="2"/>
      <c r="AJB269" s="2"/>
      <c r="AJC269" s="2"/>
      <c r="AJD269" s="2"/>
      <c r="AJE269" s="2"/>
      <c r="AJF269" s="2"/>
      <c r="AJG269" s="2"/>
      <c r="AJH269" s="2"/>
      <c r="AJI269" s="2"/>
      <c r="AJJ269" s="2"/>
      <c r="AJK269" s="2"/>
      <c r="AJL269" s="2"/>
      <c r="AJM269" s="2"/>
      <c r="AJN269" s="2"/>
      <c r="AJO269" s="2"/>
      <c r="AJP269" s="2"/>
      <c r="AJQ269" s="2"/>
    </row>
    <row r="270" spans="1:953" s="1" customFormat="1">
      <c r="A270" s="2"/>
      <c r="B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/>
      <c r="FO270" s="2"/>
      <c r="FP270" s="2"/>
      <c r="FQ270" s="2"/>
      <c r="FR270" s="2"/>
      <c r="FS270" s="2"/>
      <c r="FT270" s="2"/>
      <c r="FU270" s="2"/>
      <c r="FV270" s="2"/>
      <c r="FW270" s="2"/>
      <c r="FX270" s="2"/>
      <c r="FY270" s="2"/>
      <c r="FZ270" s="2"/>
      <c r="GA270" s="2"/>
      <c r="GB270" s="2"/>
      <c r="GC270" s="2"/>
      <c r="GD270" s="2"/>
      <c r="GE270" s="2"/>
      <c r="GF270" s="2"/>
      <c r="GG270" s="2"/>
      <c r="GH270" s="2"/>
      <c r="GI270" s="2"/>
      <c r="GJ270" s="2"/>
      <c r="GK270" s="2"/>
      <c r="GL270" s="2"/>
      <c r="GM270" s="2"/>
      <c r="GN270" s="2"/>
      <c r="GO270" s="2"/>
      <c r="GP270" s="2"/>
      <c r="GQ270" s="2"/>
      <c r="GR270" s="2"/>
      <c r="GS270" s="2"/>
      <c r="GT270" s="2"/>
      <c r="GU270" s="2"/>
      <c r="GV270" s="2"/>
      <c r="GW270" s="2"/>
      <c r="GX270" s="2"/>
      <c r="GY270" s="2"/>
      <c r="GZ270" s="2"/>
      <c r="HA270" s="2"/>
      <c r="HB270" s="2"/>
      <c r="HC270" s="2"/>
      <c r="HD270" s="2"/>
      <c r="HE270" s="2"/>
      <c r="HF270" s="2"/>
      <c r="HG270" s="2"/>
      <c r="HH270" s="2"/>
      <c r="HI270" s="2"/>
      <c r="HJ270" s="2"/>
      <c r="HK270" s="2"/>
      <c r="HL270" s="2"/>
      <c r="HM270" s="2"/>
      <c r="HN270" s="2"/>
      <c r="HO270" s="2"/>
      <c r="HP270" s="2"/>
      <c r="HQ270" s="2"/>
      <c r="HR270" s="2"/>
      <c r="HS270" s="2"/>
      <c r="HT270" s="2"/>
      <c r="HU270" s="2"/>
      <c r="HV270" s="2"/>
      <c r="HW270" s="2"/>
      <c r="HX270" s="2"/>
      <c r="HY270" s="2"/>
      <c r="HZ270" s="2"/>
      <c r="IA270" s="2"/>
      <c r="IB270" s="2"/>
      <c r="IC270" s="2"/>
      <c r="ID270" s="2"/>
      <c r="IE270" s="2"/>
      <c r="IF270" s="2"/>
      <c r="IG270" s="2"/>
      <c r="IH270" s="2"/>
      <c r="II270" s="2"/>
      <c r="IJ270" s="2"/>
      <c r="IK270" s="2"/>
      <c r="IL270" s="2"/>
      <c r="IM270" s="2"/>
      <c r="IN270" s="2"/>
      <c r="IO270" s="2"/>
      <c r="IP270" s="2"/>
      <c r="IQ270" s="2"/>
      <c r="IR270" s="2"/>
      <c r="IS270" s="2"/>
      <c r="IT270" s="2"/>
      <c r="IU270" s="2"/>
      <c r="IV270" s="2"/>
      <c r="IW270" s="2"/>
      <c r="IX270" s="2"/>
      <c r="IY270" s="2"/>
      <c r="IZ270" s="2"/>
      <c r="JA270" s="2"/>
      <c r="JB270" s="2"/>
      <c r="JC270" s="2"/>
      <c r="JD270" s="2"/>
      <c r="JE270" s="2"/>
      <c r="JF270" s="2"/>
      <c r="JG270" s="2"/>
      <c r="JH270" s="2"/>
      <c r="JI270" s="2"/>
      <c r="JJ270" s="2"/>
      <c r="JK270" s="2"/>
      <c r="JL270" s="2"/>
      <c r="JM270" s="2"/>
      <c r="JN270" s="2"/>
      <c r="JO270" s="2"/>
      <c r="JP270" s="2"/>
      <c r="JQ270" s="2"/>
      <c r="JR270" s="2"/>
      <c r="JS270" s="2"/>
      <c r="JT270" s="2"/>
      <c r="JU270" s="2"/>
      <c r="JV270" s="2"/>
      <c r="JW270" s="2"/>
      <c r="JX270" s="2"/>
      <c r="JY270" s="2"/>
      <c r="JZ270" s="2"/>
      <c r="KA270" s="2"/>
      <c r="KB270" s="2"/>
      <c r="KC270" s="2"/>
      <c r="KD270" s="2"/>
      <c r="KE270" s="2"/>
      <c r="KF270" s="2"/>
      <c r="KG270" s="2"/>
      <c r="KH270" s="2"/>
      <c r="KI270" s="2"/>
      <c r="KJ270" s="2"/>
      <c r="KK270" s="2"/>
      <c r="KL270" s="2"/>
      <c r="KM270" s="2"/>
      <c r="KN270" s="2"/>
      <c r="KO270" s="2"/>
      <c r="KP270" s="2"/>
      <c r="KQ270" s="2"/>
      <c r="KR270" s="2"/>
      <c r="KS270" s="2"/>
      <c r="KT270" s="2"/>
      <c r="KU270" s="2"/>
      <c r="KV270" s="2"/>
      <c r="KW270" s="2"/>
      <c r="KX270" s="2"/>
      <c r="KY270" s="2"/>
      <c r="KZ270" s="2"/>
      <c r="LA270" s="2"/>
      <c r="LB270" s="2"/>
      <c r="LC270" s="2"/>
      <c r="LD270" s="2"/>
      <c r="LE270" s="2"/>
      <c r="LF270" s="2"/>
      <c r="LG270" s="2"/>
      <c r="LH270" s="2"/>
      <c r="LI270" s="2"/>
      <c r="LJ270" s="2"/>
      <c r="LK270" s="2"/>
      <c r="LL270" s="2"/>
      <c r="LM270" s="2"/>
      <c r="LN270" s="2"/>
      <c r="LO270" s="2"/>
      <c r="LP270" s="2"/>
      <c r="LQ270" s="2"/>
      <c r="LR270" s="2"/>
      <c r="LS270" s="2"/>
      <c r="LT270" s="2"/>
      <c r="LU270" s="2"/>
      <c r="LV270" s="2"/>
      <c r="LW270" s="2"/>
      <c r="LX270" s="2"/>
      <c r="LY270" s="2"/>
      <c r="LZ270" s="2"/>
      <c r="MA270" s="2"/>
      <c r="MB270" s="2"/>
      <c r="MC270" s="2"/>
      <c r="MD270" s="2"/>
      <c r="ME270" s="2"/>
      <c r="MF270" s="2"/>
      <c r="MG270" s="2"/>
      <c r="MH270" s="2"/>
      <c r="MI270" s="2"/>
      <c r="MJ270" s="2"/>
      <c r="MK270" s="2"/>
      <c r="ML270" s="2"/>
      <c r="MM270" s="2"/>
      <c r="MN270" s="2"/>
      <c r="MO270" s="2"/>
      <c r="MP270" s="2"/>
      <c r="MQ270" s="2"/>
      <c r="MR270" s="2"/>
      <c r="MS270" s="2"/>
      <c r="MT270" s="2"/>
      <c r="MU270" s="2"/>
      <c r="MV270" s="2"/>
      <c r="MW270" s="2"/>
      <c r="MX270" s="2"/>
      <c r="MY270" s="2"/>
      <c r="MZ270" s="2"/>
      <c r="NA270" s="2"/>
      <c r="NB270" s="2"/>
      <c r="NC270" s="2"/>
      <c r="ND270" s="2"/>
      <c r="NE270" s="2"/>
      <c r="NF270" s="2"/>
      <c r="NG270" s="2"/>
      <c r="NH270" s="2"/>
      <c r="NI270" s="2"/>
      <c r="NJ270" s="2"/>
      <c r="NK270" s="2"/>
      <c r="NL270" s="2"/>
      <c r="NM270" s="2"/>
      <c r="NN270" s="2"/>
      <c r="NO270" s="2"/>
      <c r="NP270" s="2"/>
      <c r="NQ270" s="2"/>
      <c r="NR270" s="2"/>
      <c r="NS270" s="2"/>
      <c r="NT270" s="2"/>
      <c r="NU270" s="2"/>
      <c r="NV270" s="2"/>
      <c r="NW270" s="2"/>
      <c r="NX270" s="2"/>
      <c r="NY270" s="2"/>
      <c r="NZ270" s="2"/>
      <c r="OA270" s="2"/>
      <c r="OB270" s="2"/>
      <c r="OC270" s="2"/>
      <c r="OD270" s="2"/>
      <c r="OE270" s="2"/>
      <c r="OF270" s="2"/>
      <c r="OG270" s="2"/>
      <c r="OH270" s="2"/>
      <c r="OI270" s="2"/>
      <c r="OJ270" s="2"/>
      <c r="OK270" s="2"/>
      <c r="OL270" s="2"/>
      <c r="OM270" s="2"/>
      <c r="ON270" s="2"/>
      <c r="OO270" s="2"/>
      <c r="OP270" s="2"/>
      <c r="OQ270" s="2"/>
      <c r="OR270" s="2"/>
      <c r="OS270" s="2"/>
      <c r="OT270" s="2"/>
      <c r="OU270" s="2"/>
      <c r="OV270" s="2"/>
      <c r="OW270" s="2"/>
      <c r="OX270" s="2"/>
      <c r="OY270" s="2"/>
      <c r="OZ270" s="2"/>
      <c r="PA270" s="2"/>
      <c r="PB270" s="2"/>
      <c r="PC270" s="2"/>
      <c r="PD270" s="2"/>
      <c r="PE270" s="2"/>
      <c r="PF270" s="2"/>
      <c r="PG270" s="2"/>
      <c r="PH270" s="2"/>
      <c r="PI270" s="2"/>
      <c r="PJ270" s="2"/>
      <c r="PK270" s="2"/>
      <c r="PL270" s="2"/>
      <c r="PM270" s="2"/>
      <c r="PN270" s="2"/>
      <c r="PO270" s="2"/>
      <c r="PP270" s="2"/>
      <c r="PQ270" s="2"/>
      <c r="PR270" s="2"/>
      <c r="PS270" s="2"/>
      <c r="PT270" s="2"/>
      <c r="PU270" s="2"/>
      <c r="PV270" s="2"/>
      <c r="PW270" s="2"/>
      <c r="PX270" s="2"/>
      <c r="PY270" s="2"/>
      <c r="PZ270" s="2"/>
      <c r="QA270" s="2"/>
      <c r="QB270" s="2"/>
      <c r="QC270" s="2"/>
      <c r="QD270" s="2"/>
      <c r="QE270" s="2"/>
      <c r="QF270" s="2"/>
      <c r="QG270" s="2"/>
      <c r="QH270" s="2"/>
      <c r="QI270" s="2"/>
      <c r="QJ270" s="2"/>
      <c r="QK270" s="2"/>
      <c r="QL270" s="2"/>
      <c r="QM270" s="2"/>
      <c r="QN270" s="2"/>
      <c r="QO270" s="2"/>
      <c r="QP270" s="2"/>
      <c r="QQ270" s="2"/>
      <c r="QR270" s="2"/>
      <c r="QS270" s="2"/>
      <c r="QT270" s="2"/>
      <c r="QU270" s="2"/>
      <c r="QV270" s="2"/>
      <c r="QW270" s="2"/>
      <c r="QX270" s="2"/>
      <c r="QY270" s="2"/>
      <c r="QZ270" s="2"/>
      <c r="RA270" s="2"/>
      <c r="RB270" s="2"/>
      <c r="RC270" s="2"/>
      <c r="RD270" s="2"/>
      <c r="RE270" s="2"/>
      <c r="RF270" s="2"/>
      <c r="RG270" s="2"/>
      <c r="RH270" s="2"/>
      <c r="RI270" s="2"/>
      <c r="RJ270" s="2"/>
      <c r="RK270" s="2"/>
      <c r="RL270" s="2"/>
      <c r="RM270" s="2"/>
      <c r="RN270" s="2"/>
      <c r="RO270" s="2"/>
      <c r="RP270" s="2"/>
      <c r="RQ270" s="2"/>
      <c r="RR270" s="2"/>
      <c r="RS270" s="2"/>
      <c r="RT270" s="2"/>
      <c r="RU270" s="2"/>
      <c r="RV270" s="2"/>
      <c r="RW270" s="2"/>
      <c r="RX270" s="2"/>
      <c r="RY270" s="2"/>
      <c r="RZ270" s="2"/>
      <c r="SA270" s="2"/>
      <c r="SB270" s="2"/>
      <c r="SC270" s="2"/>
      <c r="SD270" s="2"/>
      <c r="SE270" s="2"/>
      <c r="SF270" s="2"/>
      <c r="SG270" s="2"/>
      <c r="SH270" s="2"/>
      <c r="SI270" s="2"/>
      <c r="SJ270" s="2"/>
      <c r="SK270" s="2"/>
      <c r="SL270" s="2"/>
      <c r="SM270" s="2"/>
      <c r="SN270" s="2"/>
      <c r="SO270" s="2"/>
      <c r="SP270" s="2"/>
      <c r="SQ270" s="2"/>
      <c r="SR270" s="2"/>
      <c r="SS270" s="2"/>
      <c r="ST270" s="2"/>
      <c r="SU270" s="2"/>
      <c r="SV270" s="2"/>
      <c r="SW270" s="2"/>
      <c r="SX270" s="2"/>
      <c r="SY270" s="2"/>
      <c r="SZ270" s="2"/>
      <c r="TA270" s="2"/>
      <c r="TB270" s="2"/>
      <c r="TC270" s="2"/>
      <c r="TD270" s="2"/>
      <c r="TE270" s="2"/>
      <c r="TF270" s="2"/>
      <c r="TG270" s="2"/>
      <c r="TH270" s="2"/>
      <c r="TI270" s="2"/>
      <c r="TJ270" s="2"/>
      <c r="TK270" s="2"/>
      <c r="TL270" s="2"/>
      <c r="TM270" s="2"/>
      <c r="TN270" s="2"/>
      <c r="TO270" s="2"/>
      <c r="TP270" s="2"/>
      <c r="TQ270" s="2"/>
      <c r="TR270" s="2"/>
      <c r="TS270" s="2"/>
      <c r="TT270" s="2"/>
      <c r="TU270" s="2"/>
      <c r="TV270" s="2"/>
      <c r="TW270" s="2"/>
      <c r="TX270" s="2"/>
      <c r="TY270" s="2"/>
      <c r="TZ270" s="2"/>
      <c r="UA270" s="2"/>
      <c r="UB270" s="2"/>
      <c r="UC270" s="2"/>
      <c r="UD270" s="2"/>
      <c r="UE270" s="2"/>
      <c r="UF270" s="2"/>
      <c r="UG270" s="2"/>
      <c r="UH270" s="2"/>
      <c r="UI270" s="2"/>
      <c r="UJ270" s="2"/>
      <c r="UK270" s="2"/>
      <c r="UL270" s="2"/>
      <c r="UM270" s="2"/>
      <c r="UN270" s="2"/>
      <c r="UO270" s="2"/>
      <c r="UP270" s="2"/>
      <c r="UQ270" s="2"/>
      <c r="UR270" s="2"/>
      <c r="US270" s="2"/>
      <c r="UT270" s="2"/>
      <c r="UU270" s="2"/>
      <c r="UV270" s="2"/>
      <c r="UW270" s="2"/>
      <c r="UX270" s="2"/>
      <c r="UY270" s="2"/>
      <c r="UZ270" s="2"/>
      <c r="VA270" s="2"/>
      <c r="VB270" s="2"/>
      <c r="VC270" s="2"/>
      <c r="VD270" s="2"/>
      <c r="VE270" s="2"/>
      <c r="VF270" s="2"/>
      <c r="VG270" s="2"/>
      <c r="VH270" s="2"/>
      <c r="VI270" s="2"/>
      <c r="VJ270" s="2"/>
      <c r="VK270" s="2"/>
      <c r="VL270" s="2"/>
      <c r="VM270" s="2"/>
      <c r="VN270" s="2"/>
      <c r="VO270" s="2"/>
      <c r="VP270" s="2"/>
      <c r="VQ270" s="2"/>
      <c r="VR270" s="2"/>
      <c r="VS270" s="2"/>
      <c r="VT270" s="2"/>
      <c r="VU270" s="2"/>
      <c r="VV270" s="2"/>
      <c r="VW270" s="2"/>
      <c r="VX270" s="2"/>
      <c r="VY270" s="2"/>
      <c r="VZ270" s="2"/>
      <c r="WA270" s="2"/>
      <c r="WB270" s="2"/>
      <c r="WC270" s="2"/>
      <c r="WD270" s="2"/>
      <c r="WE270" s="2"/>
      <c r="WF270" s="2"/>
      <c r="WG270" s="2"/>
      <c r="WH270" s="2"/>
      <c r="WI270" s="2"/>
      <c r="WJ270" s="2"/>
      <c r="WK270" s="2"/>
      <c r="WL270" s="2"/>
      <c r="WM270" s="2"/>
      <c r="WN270" s="2"/>
      <c r="WO270" s="2"/>
      <c r="WP270" s="2"/>
      <c r="WQ270" s="2"/>
      <c r="WR270" s="2"/>
      <c r="WS270" s="2"/>
      <c r="WT270" s="2"/>
      <c r="WU270" s="2"/>
      <c r="WV270" s="2"/>
      <c r="WW270" s="2"/>
      <c r="WX270" s="2"/>
      <c r="WY270" s="2"/>
      <c r="WZ270" s="2"/>
      <c r="XA270" s="2"/>
      <c r="XB270" s="2"/>
      <c r="XC270" s="2"/>
      <c r="XD270" s="2"/>
      <c r="XE270" s="2"/>
      <c r="XF270" s="2"/>
      <c r="XG270" s="2"/>
      <c r="XH270" s="2"/>
      <c r="XI270" s="2"/>
      <c r="XJ270" s="2"/>
      <c r="XK270" s="2"/>
      <c r="XL270" s="2"/>
      <c r="XM270" s="2"/>
      <c r="XN270" s="2"/>
      <c r="XO270" s="2"/>
      <c r="XP270" s="2"/>
      <c r="XQ270" s="2"/>
      <c r="XR270" s="2"/>
      <c r="XS270" s="2"/>
      <c r="XT270" s="2"/>
      <c r="XU270" s="2"/>
      <c r="XV270" s="2"/>
      <c r="XW270" s="2"/>
      <c r="XX270" s="2"/>
      <c r="XY270" s="2"/>
      <c r="XZ270" s="2"/>
      <c r="YA270" s="2"/>
      <c r="YB270" s="2"/>
      <c r="YC270" s="2"/>
      <c r="YD270" s="2"/>
      <c r="YE270" s="2"/>
      <c r="YF270" s="2"/>
      <c r="YG270" s="2"/>
      <c r="YH270" s="2"/>
      <c r="YI270" s="2"/>
      <c r="YJ270" s="2"/>
      <c r="YK270" s="2"/>
      <c r="YL270" s="2"/>
      <c r="YM270" s="2"/>
      <c r="YN270" s="2"/>
      <c r="YO270" s="2"/>
      <c r="YP270" s="2"/>
      <c r="YQ270" s="2"/>
      <c r="YR270" s="2"/>
      <c r="YS270" s="2"/>
      <c r="YT270" s="2"/>
      <c r="YU270" s="2"/>
      <c r="YV270" s="2"/>
      <c r="YW270" s="2"/>
      <c r="YX270" s="2"/>
      <c r="YY270" s="2"/>
      <c r="YZ270" s="2"/>
      <c r="ZA270" s="2"/>
      <c r="ZB270" s="2"/>
      <c r="ZC270" s="2"/>
      <c r="ZD270" s="2"/>
      <c r="ZE270" s="2"/>
      <c r="ZF270" s="2"/>
      <c r="ZG270" s="2"/>
      <c r="ZH270" s="2"/>
      <c r="ZI270" s="2"/>
      <c r="ZJ270" s="2"/>
      <c r="ZK270" s="2"/>
      <c r="ZL270" s="2"/>
      <c r="ZM270" s="2"/>
      <c r="ZN270" s="2"/>
      <c r="ZO270" s="2"/>
      <c r="ZP270" s="2"/>
      <c r="ZQ270" s="2"/>
      <c r="ZR270" s="2"/>
      <c r="ZS270" s="2"/>
      <c r="ZT270" s="2"/>
      <c r="ZU270" s="2"/>
      <c r="ZV270" s="2"/>
      <c r="ZW270" s="2"/>
      <c r="ZX270" s="2"/>
      <c r="ZY270" s="2"/>
      <c r="ZZ270" s="2"/>
      <c r="AAA270" s="2"/>
      <c r="AAB270" s="2"/>
      <c r="AAC270" s="2"/>
      <c r="AAD270" s="2"/>
      <c r="AAE270" s="2"/>
      <c r="AAF270" s="2"/>
      <c r="AAG270" s="2"/>
      <c r="AAH270" s="2"/>
      <c r="AAI270" s="2"/>
      <c r="AAJ270" s="2"/>
      <c r="AAK270" s="2"/>
      <c r="AAL270" s="2"/>
      <c r="AAM270" s="2"/>
      <c r="AAN270" s="2"/>
      <c r="AAO270" s="2"/>
      <c r="AAP270" s="2"/>
      <c r="AAQ270" s="2"/>
      <c r="AAR270" s="2"/>
      <c r="AAS270" s="2"/>
      <c r="AAT270" s="2"/>
      <c r="AAU270" s="2"/>
      <c r="AAV270" s="2"/>
      <c r="AAW270" s="2"/>
      <c r="AAX270" s="2"/>
      <c r="AAY270" s="2"/>
      <c r="AAZ270" s="2"/>
      <c r="ABA270" s="2"/>
      <c r="ABB270" s="2"/>
      <c r="ABC270" s="2"/>
      <c r="ABD270" s="2"/>
      <c r="ABE270" s="2"/>
      <c r="ABF270" s="2"/>
      <c r="ABG270" s="2"/>
      <c r="ABH270" s="2"/>
      <c r="ABI270" s="2"/>
      <c r="ABJ270" s="2"/>
      <c r="ABK270" s="2"/>
      <c r="ABL270" s="2"/>
      <c r="ABM270" s="2"/>
      <c r="ABN270" s="2"/>
      <c r="ABO270" s="2"/>
      <c r="ABP270" s="2"/>
      <c r="ABQ270" s="2"/>
      <c r="ABR270" s="2"/>
      <c r="ABS270" s="2"/>
      <c r="ABT270" s="2"/>
      <c r="ABU270" s="2"/>
      <c r="ABV270" s="2"/>
      <c r="ABW270" s="2"/>
      <c r="ABX270" s="2"/>
      <c r="ABY270" s="2"/>
      <c r="ABZ270" s="2"/>
      <c r="ACA270" s="2"/>
      <c r="ACB270" s="2"/>
      <c r="ACC270" s="2"/>
      <c r="ACD270" s="2"/>
      <c r="ACE270" s="2"/>
      <c r="ACF270" s="2"/>
      <c r="ACG270" s="2"/>
      <c r="ACH270" s="2"/>
      <c r="ACI270" s="2"/>
      <c r="ACJ270" s="2"/>
      <c r="ACK270" s="2"/>
      <c r="ACL270" s="2"/>
      <c r="ACM270" s="2"/>
      <c r="ACN270" s="2"/>
      <c r="ACO270" s="2"/>
      <c r="ACP270" s="2"/>
      <c r="ACQ270" s="2"/>
      <c r="ACR270" s="2"/>
      <c r="ACS270" s="2"/>
      <c r="ACT270" s="2"/>
      <c r="ACU270" s="2"/>
      <c r="ACV270" s="2"/>
      <c r="ACW270" s="2"/>
      <c r="ACX270" s="2"/>
      <c r="ACY270" s="2"/>
      <c r="ACZ270" s="2"/>
      <c r="ADA270" s="2"/>
      <c r="ADB270" s="2"/>
      <c r="ADC270" s="2"/>
      <c r="ADD270" s="2"/>
      <c r="ADE270" s="2"/>
      <c r="ADF270" s="2"/>
      <c r="ADG270" s="2"/>
      <c r="ADH270" s="2"/>
      <c r="ADI270" s="2"/>
      <c r="ADJ270" s="2"/>
      <c r="ADK270" s="2"/>
      <c r="ADL270" s="2"/>
      <c r="ADM270" s="2"/>
      <c r="ADN270" s="2"/>
      <c r="ADO270" s="2"/>
      <c r="ADP270" s="2"/>
      <c r="ADQ270" s="2"/>
      <c r="ADR270" s="2"/>
      <c r="ADS270" s="2"/>
      <c r="ADT270" s="2"/>
      <c r="ADU270" s="2"/>
      <c r="ADV270" s="2"/>
      <c r="ADW270" s="2"/>
      <c r="ADX270" s="2"/>
      <c r="ADY270" s="2"/>
      <c r="ADZ270" s="2"/>
      <c r="AEA270" s="2"/>
      <c r="AEB270" s="2"/>
      <c r="AEC270" s="2"/>
      <c r="AED270" s="2"/>
      <c r="AEE270" s="2"/>
      <c r="AEF270" s="2"/>
      <c r="AEG270" s="2"/>
      <c r="AEH270" s="2"/>
      <c r="AEI270" s="2"/>
      <c r="AEJ270" s="2"/>
      <c r="AEK270" s="2"/>
      <c r="AEL270" s="2"/>
      <c r="AEM270" s="2"/>
      <c r="AEN270" s="2"/>
      <c r="AEO270" s="2"/>
      <c r="AEP270" s="2"/>
      <c r="AEQ270" s="2"/>
      <c r="AER270" s="2"/>
      <c r="AES270" s="2"/>
      <c r="AET270" s="2"/>
      <c r="AEU270" s="2"/>
      <c r="AEV270" s="2"/>
      <c r="AEW270" s="2"/>
      <c r="AEX270" s="2"/>
      <c r="AEY270" s="2"/>
      <c r="AEZ270" s="2"/>
      <c r="AFA270" s="2"/>
      <c r="AFB270" s="2"/>
      <c r="AFC270" s="2"/>
      <c r="AFD270" s="2"/>
      <c r="AFE270" s="2"/>
      <c r="AFF270" s="2"/>
      <c r="AFG270" s="2"/>
      <c r="AFH270" s="2"/>
      <c r="AFI270" s="2"/>
      <c r="AFJ270" s="2"/>
      <c r="AFK270" s="2"/>
      <c r="AFL270" s="2"/>
      <c r="AFM270" s="2"/>
      <c r="AFN270" s="2"/>
      <c r="AFO270" s="2"/>
      <c r="AFP270" s="2"/>
      <c r="AFQ270" s="2"/>
      <c r="AFR270" s="2"/>
      <c r="AFS270" s="2"/>
      <c r="AFT270" s="2"/>
      <c r="AFU270" s="2"/>
      <c r="AFV270" s="2"/>
      <c r="AFW270" s="2"/>
      <c r="AFX270" s="2"/>
      <c r="AFY270" s="2"/>
      <c r="AFZ270" s="2"/>
      <c r="AGA270" s="2"/>
      <c r="AGB270" s="2"/>
      <c r="AGC270" s="2"/>
      <c r="AGD270" s="2"/>
      <c r="AGE270" s="2"/>
      <c r="AGF270" s="2"/>
      <c r="AGG270" s="2"/>
      <c r="AGH270" s="2"/>
      <c r="AGI270" s="2"/>
      <c r="AGJ270" s="2"/>
      <c r="AGK270" s="2"/>
      <c r="AGL270" s="2"/>
      <c r="AGM270" s="2"/>
      <c r="AGN270" s="2"/>
      <c r="AGO270" s="2"/>
      <c r="AGP270" s="2"/>
      <c r="AGQ270" s="2"/>
      <c r="AGR270" s="2"/>
      <c r="AGS270" s="2"/>
      <c r="AGT270" s="2"/>
      <c r="AGU270" s="2"/>
      <c r="AGV270" s="2"/>
      <c r="AGW270" s="2"/>
      <c r="AGX270" s="2"/>
      <c r="AGY270" s="2"/>
      <c r="AGZ270" s="2"/>
      <c r="AHA270" s="2"/>
      <c r="AHB270" s="2"/>
      <c r="AHC270" s="2"/>
      <c r="AHD270" s="2"/>
      <c r="AHE270" s="2"/>
      <c r="AHF270" s="2"/>
      <c r="AHG270" s="2"/>
      <c r="AHH270" s="2"/>
      <c r="AHI270" s="2"/>
      <c r="AHJ270" s="2"/>
      <c r="AHK270" s="2"/>
      <c r="AHL270" s="2"/>
      <c r="AHM270" s="2"/>
      <c r="AHN270" s="2"/>
      <c r="AHO270" s="2"/>
      <c r="AHP270" s="2"/>
      <c r="AHQ270" s="2"/>
      <c r="AHR270" s="2"/>
      <c r="AHS270" s="2"/>
      <c r="AHT270" s="2"/>
      <c r="AHU270" s="2"/>
      <c r="AHV270" s="2"/>
      <c r="AHW270" s="2"/>
      <c r="AHX270" s="2"/>
      <c r="AHY270" s="2"/>
      <c r="AHZ270" s="2"/>
      <c r="AIA270" s="2"/>
      <c r="AIB270" s="2"/>
      <c r="AIC270" s="2"/>
      <c r="AID270" s="2"/>
      <c r="AIE270" s="2"/>
      <c r="AIF270" s="2"/>
      <c r="AIG270" s="2"/>
      <c r="AIH270" s="2"/>
      <c r="AII270" s="2"/>
      <c r="AIJ270" s="2"/>
      <c r="AIK270" s="2"/>
      <c r="AIL270" s="2"/>
      <c r="AIM270" s="2"/>
      <c r="AIN270" s="2"/>
      <c r="AIO270" s="2"/>
      <c r="AIP270" s="2"/>
      <c r="AIQ270" s="2"/>
      <c r="AIR270" s="2"/>
      <c r="AIS270" s="2"/>
      <c r="AIT270" s="2"/>
      <c r="AIU270" s="2"/>
      <c r="AIV270" s="2"/>
      <c r="AIW270" s="2"/>
      <c r="AIX270" s="2"/>
      <c r="AIY270" s="2"/>
      <c r="AIZ270" s="2"/>
      <c r="AJA270" s="2"/>
      <c r="AJB270" s="2"/>
      <c r="AJC270" s="2"/>
      <c r="AJD270" s="2"/>
      <c r="AJE270" s="2"/>
      <c r="AJF270" s="2"/>
      <c r="AJG270" s="2"/>
      <c r="AJH270" s="2"/>
      <c r="AJI270" s="2"/>
      <c r="AJJ270" s="2"/>
      <c r="AJK270" s="2"/>
      <c r="AJL270" s="2"/>
      <c r="AJM270" s="2"/>
      <c r="AJN270" s="2"/>
      <c r="AJO270" s="2"/>
      <c r="AJP270" s="2"/>
      <c r="AJQ270" s="2"/>
    </row>
    <row r="271" spans="1:953" s="1" customFormat="1">
      <c r="A271" s="2"/>
      <c r="B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  <c r="FK271" s="2"/>
      <c r="FL271" s="2"/>
      <c r="FM271" s="2"/>
      <c r="FN271" s="2"/>
      <c r="FO271" s="2"/>
      <c r="FP271" s="2"/>
      <c r="FQ271" s="2"/>
      <c r="FR271" s="2"/>
      <c r="FS271" s="2"/>
      <c r="FT271" s="2"/>
      <c r="FU271" s="2"/>
      <c r="FV271" s="2"/>
      <c r="FW271" s="2"/>
      <c r="FX271" s="2"/>
      <c r="FY271" s="2"/>
      <c r="FZ271" s="2"/>
      <c r="GA271" s="2"/>
      <c r="GB271" s="2"/>
      <c r="GC271" s="2"/>
      <c r="GD271" s="2"/>
      <c r="GE271" s="2"/>
      <c r="GF271" s="2"/>
      <c r="GG271" s="2"/>
      <c r="GH271" s="2"/>
      <c r="GI271" s="2"/>
      <c r="GJ271" s="2"/>
      <c r="GK271" s="2"/>
      <c r="GL271" s="2"/>
      <c r="GM271" s="2"/>
      <c r="GN271" s="2"/>
      <c r="GO271" s="2"/>
      <c r="GP271" s="2"/>
      <c r="GQ271" s="2"/>
      <c r="GR271" s="2"/>
      <c r="GS271" s="2"/>
      <c r="GT271" s="2"/>
      <c r="GU271" s="2"/>
      <c r="GV271" s="2"/>
      <c r="GW271" s="2"/>
      <c r="GX271" s="2"/>
      <c r="GY271" s="2"/>
      <c r="GZ271" s="2"/>
      <c r="HA271" s="2"/>
      <c r="HB271" s="2"/>
      <c r="HC271" s="2"/>
      <c r="HD271" s="2"/>
      <c r="HE271" s="2"/>
      <c r="HF271" s="2"/>
      <c r="HG271" s="2"/>
      <c r="HH271" s="2"/>
      <c r="HI271" s="2"/>
      <c r="HJ271" s="2"/>
      <c r="HK271" s="2"/>
      <c r="HL271" s="2"/>
      <c r="HM271" s="2"/>
      <c r="HN271" s="2"/>
      <c r="HO271" s="2"/>
      <c r="HP271" s="2"/>
      <c r="HQ271" s="2"/>
      <c r="HR271" s="2"/>
      <c r="HS271" s="2"/>
      <c r="HT271" s="2"/>
      <c r="HU271" s="2"/>
      <c r="HV271" s="2"/>
      <c r="HW271" s="2"/>
      <c r="HX271" s="2"/>
      <c r="HY271" s="2"/>
      <c r="HZ271" s="2"/>
      <c r="IA271" s="2"/>
      <c r="IB271" s="2"/>
      <c r="IC271" s="2"/>
      <c r="ID271" s="2"/>
      <c r="IE271" s="2"/>
      <c r="IF271" s="2"/>
      <c r="IG271" s="2"/>
      <c r="IH271" s="2"/>
      <c r="II271" s="2"/>
      <c r="IJ271" s="2"/>
      <c r="IK271" s="2"/>
      <c r="IL271" s="2"/>
      <c r="IM271" s="2"/>
      <c r="IN271" s="2"/>
      <c r="IO271" s="2"/>
      <c r="IP271" s="2"/>
      <c r="IQ271" s="2"/>
      <c r="IR271" s="2"/>
      <c r="IS271" s="2"/>
      <c r="IT271" s="2"/>
      <c r="IU271" s="2"/>
      <c r="IV271" s="2"/>
      <c r="IW271" s="2"/>
      <c r="IX271" s="2"/>
      <c r="IY271" s="2"/>
      <c r="IZ271" s="2"/>
      <c r="JA271" s="2"/>
      <c r="JB271" s="2"/>
      <c r="JC271" s="2"/>
      <c r="JD271" s="2"/>
      <c r="JE271" s="2"/>
      <c r="JF271" s="2"/>
      <c r="JG271" s="2"/>
      <c r="JH271" s="2"/>
      <c r="JI271" s="2"/>
      <c r="JJ271" s="2"/>
      <c r="JK271" s="2"/>
      <c r="JL271" s="2"/>
      <c r="JM271" s="2"/>
      <c r="JN271" s="2"/>
      <c r="JO271" s="2"/>
      <c r="JP271" s="2"/>
      <c r="JQ271" s="2"/>
      <c r="JR271" s="2"/>
      <c r="JS271" s="2"/>
      <c r="JT271" s="2"/>
      <c r="JU271" s="2"/>
      <c r="JV271" s="2"/>
      <c r="JW271" s="2"/>
      <c r="JX271" s="2"/>
      <c r="JY271" s="2"/>
      <c r="JZ271" s="2"/>
      <c r="KA271" s="2"/>
      <c r="KB271" s="2"/>
      <c r="KC271" s="2"/>
      <c r="KD271" s="2"/>
      <c r="KE271" s="2"/>
      <c r="KF271" s="2"/>
      <c r="KG271" s="2"/>
      <c r="KH271" s="2"/>
      <c r="KI271" s="2"/>
      <c r="KJ271" s="2"/>
      <c r="KK271" s="2"/>
      <c r="KL271" s="2"/>
      <c r="KM271" s="2"/>
      <c r="KN271" s="2"/>
      <c r="KO271" s="2"/>
      <c r="KP271" s="2"/>
      <c r="KQ271" s="2"/>
      <c r="KR271" s="2"/>
      <c r="KS271" s="2"/>
      <c r="KT271" s="2"/>
      <c r="KU271" s="2"/>
      <c r="KV271" s="2"/>
      <c r="KW271" s="2"/>
      <c r="KX271" s="2"/>
      <c r="KY271" s="2"/>
      <c r="KZ271" s="2"/>
      <c r="LA271" s="2"/>
      <c r="LB271" s="2"/>
      <c r="LC271" s="2"/>
      <c r="LD271" s="2"/>
      <c r="LE271" s="2"/>
      <c r="LF271" s="2"/>
      <c r="LG271" s="2"/>
      <c r="LH271" s="2"/>
      <c r="LI271" s="2"/>
      <c r="LJ271" s="2"/>
      <c r="LK271" s="2"/>
      <c r="LL271" s="2"/>
      <c r="LM271" s="2"/>
      <c r="LN271" s="2"/>
      <c r="LO271" s="2"/>
      <c r="LP271" s="2"/>
      <c r="LQ271" s="2"/>
      <c r="LR271" s="2"/>
      <c r="LS271" s="2"/>
      <c r="LT271" s="2"/>
      <c r="LU271" s="2"/>
      <c r="LV271" s="2"/>
      <c r="LW271" s="2"/>
      <c r="LX271" s="2"/>
      <c r="LY271" s="2"/>
      <c r="LZ271" s="2"/>
      <c r="MA271" s="2"/>
      <c r="MB271" s="2"/>
      <c r="MC271" s="2"/>
      <c r="MD271" s="2"/>
      <c r="ME271" s="2"/>
      <c r="MF271" s="2"/>
      <c r="MG271" s="2"/>
      <c r="MH271" s="2"/>
      <c r="MI271" s="2"/>
      <c r="MJ271" s="2"/>
      <c r="MK271" s="2"/>
      <c r="ML271" s="2"/>
      <c r="MM271" s="2"/>
      <c r="MN271" s="2"/>
      <c r="MO271" s="2"/>
      <c r="MP271" s="2"/>
      <c r="MQ271" s="2"/>
      <c r="MR271" s="2"/>
      <c r="MS271" s="2"/>
      <c r="MT271" s="2"/>
      <c r="MU271" s="2"/>
      <c r="MV271" s="2"/>
      <c r="MW271" s="2"/>
      <c r="MX271" s="2"/>
      <c r="MY271" s="2"/>
      <c r="MZ271" s="2"/>
      <c r="NA271" s="2"/>
      <c r="NB271" s="2"/>
      <c r="NC271" s="2"/>
      <c r="ND271" s="2"/>
      <c r="NE271" s="2"/>
      <c r="NF271" s="2"/>
      <c r="NG271" s="2"/>
      <c r="NH271" s="2"/>
      <c r="NI271" s="2"/>
      <c r="NJ271" s="2"/>
      <c r="NK271" s="2"/>
      <c r="NL271" s="2"/>
      <c r="NM271" s="2"/>
      <c r="NN271" s="2"/>
      <c r="NO271" s="2"/>
      <c r="NP271" s="2"/>
      <c r="NQ271" s="2"/>
      <c r="NR271" s="2"/>
      <c r="NS271" s="2"/>
      <c r="NT271" s="2"/>
      <c r="NU271" s="2"/>
      <c r="NV271" s="2"/>
      <c r="NW271" s="2"/>
      <c r="NX271" s="2"/>
      <c r="NY271" s="2"/>
      <c r="NZ271" s="2"/>
      <c r="OA271" s="2"/>
      <c r="OB271" s="2"/>
      <c r="OC271" s="2"/>
      <c r="OD271" s="2"/>
      <c r="OE271" s="2"/>
      <c r="OF271" s="2"/>
      <c r="OG271" s="2"/>
      <c r="OH271" s="2"/>
      <c r="OI271" s="2"/>
      <c r="OJ271" s="2"/>
      <c r="OK271" s="2"/>
      <c r="OL271" s="2"/>
      <c r="OM271" s="2"/>
      <c r="ON271" s="2"/>
      <c r="OO271" s="2"/>
      <c r="OP271" s="2"/>
      <c r="OQ271" s="2"/>
      <c r="OR271" s="2"/>
      <c r="OS271" s="2"/>
      <c r="OT271" s="2"/>
      <c r="OU271" s="2"/>
      <c r="OV271" s="2"/>
      <c r="OW271" s="2"/>
      <c r="OX271" s="2"/>
      <c r="OY271" s="2"/>
      <c r="OZ271" s="2"/>
      <c r="PA271" s="2"/>
      <c r="PB271" s="2"/>
      <c r="PC271" s="2"/>
      <c r="PD271" s="2"/>
      <c r="PE271" s="2"/>
      <c r="PF271" s="2"/>
      <c r="PG271" s="2"/>
      <c r="PH271" s="2"/>
      <c r="PI271" s="2"/>
      <c r="PJ271" s="2"/>
      <c r="PK271" s="2"/>
      <c r="PL271" s="2"/>
      <c r="PM271" s="2"/>
      <c r="PN271" s="2"/>
      <c r="PO271" s="2"/>
      <c r="PP271" s="2"/>
      <c r="PQ271" s="2"/>
      <c r="PR271" s="2"/>
      <c r="PS271" s="2"/>
      <c r="PT271" s="2"/>
      <c r="PU271" s="2"/>
      <c r="PV271" s="2"/>
      <c r="PW271" s="2"/>
      <c r="PX271" s="2"/>
      <c r="PY271" s="2"/>
      <c r="PZ271" s="2"/>
      <c r="QA271" s="2"/>
      <c r="QB271" s="2"/>
      <c r="QC271" s="2"/>
      <c r="QD271" s="2"/>
      <c r="QE271" s="2"/>
      <c r="QF271" s="2"/>
      <c r="QG271" s="2"/>
      <c r="QH271" s="2"/>
      <c r="QI271" s="2"/>
      <c r="QJ271" s="2"/>
      <c r="QK271" s="2"/>
      <c r="QL271" s="2"/>
      <c r="QM271" s="2"/>
      <c r="QN271" s="2"/>
      <c r="QO271" s="2"/>
      <c r="QP271" s="2"/>
      <c r="QQ271" s="2"/>
      <c r="QR271" s="2"/>
      <c r="QS271" s="2"/>
      <c r="QT271" s="2"/>
      <c r="QU271" s="2"/>
      <c r="QV271" s="2"/>
      <c r="QW271" s="2"/>
      <c r="QX271" s="2"/>
      <c r="QY271" s="2"/>
      <c r="QZ271" s="2"/>
      <c r="RA271" s="2"/>
      <c r="RB271" s="2"/>
      <c r="RC271" s="2"/>
      <c r="RD271" s="2"/>
      <c r="RE271" s="2"/>
      <c r="RF271" s="2"/>
      <c r="RG271" s="2"/>
      <c r="RH271" s="2"/>
      <c r="RI271" s="2"/>
      <c r="RJ271" s="2"/>
      <c r="RK271" s="2"/>
      <c r="RL271" s="2"/>
      <c r="RM271" s="2"/>
      <c r="RN271" s="2"/>
      <c r="RO271" s="2"/>
      <c r="RP271" s="2"/>
      <c r="RQ271" s="2"/>
      <c r="RR271" s="2"/>
      <c r="RS271" s="2"/>
      <c r="RT271" s="2"/>
      <c r="RU271" s="2"/>
      <c r="RV271" s="2"/>
      <c r="RW271" s="2"/>
      <c r="RX271" s="2"/>
      <c r="RY271" s="2"/>
      <c r="RZ271" s="2"/>
      <c r="SA271" s="2"/>
      <c r="SB271" s="2"/>
      <c r="SC271" s="2"/>
      <c r="SD271" s="2"/>
      <c r="SE271" s="2"/>
      <c r="SF271" s="2"/>
      <c r="SG271" s="2"/>
      <c r="SH271" s="2"/>
      <c r="SI271" s="2"/>
      <c r="SJ271" s="2"/>
      <c r="SK271" s="2"/>
      <c r="SL271" s="2"/>
      <c r="SM271" s="2"/>
      <c r="SN271" s="2"/>
      <c r="SO271" s="2"/>
      <c r="SP271" s="2"/>
      <c r="SQ271" s="2"/>
      <c r="SR271" s="2"/>
      <c r="SS271" s="2"/>
      <c r="ST271" s="2"/>
      <c r="SU271" s="2"/>
      <c r="SV271" s="2"/>
      <c r="SW271" s="2"/>
      <c r="SX271" s="2"/>
      <c r="SY271" s="2"/>
      <c r="SZ271" s="2"/>
      <c r="TA271" s="2"/>
      <c r="TB271" s="2"/>
      <c r="TC271" s="2"/>
      <c r="TD271" s="2"/>
      <c r="TE271" s="2"/>
      <c r="TF271" s="2"/>
      <c r="TG271" s="2"/>
      <c r="TH271" s="2"/>
      <c r="TI271" s="2"/>
      <c r="TJ271" s="2"/>
      <c r="TK271" s="2"/>
      <c r="TL271" s="2"/>
      <c r="TM271" s="2"/>
      <c r="TN271" s="2"/>
      <c r="TO271" s="2"/>
      <c r="TP271" s="2"/>
      <c r="TQ271" s="2"/>
      <c r="TR271" s="2"/>
      <c r="TS271" s="2"/>
      <c r="TT271" s="2"/>
      <c r="TU271" s="2"/>
      <c r="TV271" s="2"/>
      <c r="TW271" s="2"/>
      <c r="TX271" s="2"/>
      <c r="TY271" s="2"/>
      <c r="TZ271" s="2"/>
      <c r="UA271" s="2"/>
      <c r="UB271" s="2"/>
      <c r="UC271" s="2"/>
      <c r="UD271" s="2"/>
      <c r="UE271" s="2"/>
      <c r="UF271" s="2"/>
      <c r="UG271" s="2"/>
      <c r="UH271" s="2"/>
      <c r="UI271" s="2"/>
      <c r="UJ271" s="2"/>
      <c r="UK271" s="2"/>
      <c r="UL271" s="2"/>
      <c r="UM271" s="2"/>
      <c r="UN271" s="2"/>
      <c r="UO271" s="2"/>
      <c r="UP271" s="2"/>
      <c r="UQ271" s="2"/>
      <c r="UR271" s="2"/>
      <c r="US271" s="2"/>
      <c r="UT271" s="2"/>
      <c r="UU271" s="2"/>
      <c r="UV271" s="2"/>
      <c r="UW271" s="2"/>
      <c r="UX271" s="2"/>
      <c r="UY271" s="2"/>
      <c r="UZ271" s="2"/>
      <c r="VA271" s="2"/>
      <c r="VB271" s="2"/>
      <c r="VC271" s="2"/>
      <c r="VD271" s="2"/>
      <c r="VE271" s="2"/>
      <c r="VF271" s="2"/>
      <c r="VG271" s="2"/>
      <c r="VH271" s="2"/>
      <c r="VI271" s="2"/>
      <c r="VJ271" s="2"/>
      <c r="VK271" s="2"/>
      <c r="VL271" s="2"/>
      <c r="VM271" s="2"/>
      <c r="VN271" s="2"/>
      <c r="VO271" s="2"/>
      <c r="VP271" s="2"/>
      <c r="VQ271" s="2"/>
      <c r="VR271" s="2"/>
      <c r="VS271" s="2"/>
      <c r="VT271" s="2"/>
      <c r="VU271" s="2"/>
      <c r="VV271" s="2"/>
      <c r="VW271" s="2"/>
      <c r="VX271" s="2"/>
      <c r="VY271" s="2"/>
      <c r="VZ271" s="2"/>
      <c r="WA271" s="2"/>
      <c r="WB271" s="2"/>
      <c r="WC271" s="2"/>
      <c r="WD271" s="2"/>
      <c r="WE271" s="2"/>
      <c r="WF271" s="2"/>
      <c r="WG271" s="2"/>
      <c r="WH271" s="2"/>
      <c r="WI271" s="2"/>
      <c r="WJ271" s="2"/>
      <c r="WK271" s="2"/>
      <c r="WL271" s="2"/>
      <c r="WM271" s="2"/>
      <c r="WN271" s="2"/>
      <c r="WO271" s="2"/>
      <c r="WP271" s="2"/>
      <c r="WQ271" s="2"/>
      <c r="WR271" s="2"/>
      <c r="WS271" s="2"/>
      <c r="WT271" s="2"/>
      <c r="WU271" s="2"/>
      <c r="WV271" s="2"/>
      <c r="WW271" s="2"/>
      <c r="WX271" s="2"/>
      <c r="WY271" s="2"/>
      <c r="WZ271" s="2"/>
      <c r="XA271" s="2"/>
      <c r="XB271" s="2"/>
      <c r="XC271" s="2"/>
      <c r="XD271" s="2"/>
      <c r="XE271" s="2"/>
      <c r="XF271" s="2"/>
      <c r="XG271" s="2"/>
      <c r="XH271" s="2"/>
      <c r="XI271" s="2"/>
      <c r="XJ271" s="2"/>
      <c r="XK271" s="2"/>
      <c r="XL271" s="2"/>
      <c r="XM271" s="2"/>
      <c r="XN271" s="2"/>
      <c r="XO271" s="2"/>
      <c r="XP271" s="2"/>
      <c r="XQ271" s="2"/>
      <c r="XR271" s="2"/>
      <c r="XS271" s="2"/>
      <c r="XT271" s="2"/>
      <c r="XU271" s="2"/>
      <c r="XV271" s="2"/>
      <c r="XW271" s="2"/>
      <c r="XX271" s="2"/>
      <c r="XY271" s="2"/>
      <c r="XZ271" s="2"/>
      <c r="YA271" s="2"/>
      <c r="YB271" s="2"/>
      <c r="YC271" s="2"/>
      <c r="YD271" s="2"/>
      <c r="YE271" s="2"/>
      <c r="YF271" s="2"/>
      <c r="YG271" s="2"/>
      <c r="YH271" s="2"/>
      <c r="YI271" s="2"/>
      <c r="YJ271" s="2"/>
      <c r="YK271" s="2"/>
      <c r="YL271" s="2"/>
      <c r="YM271" s="2"/>
      <c r="YN271" s="2"/>
      <c r="YO271" s="2"/>
      <c r="YP271" s="2"/>
      <c r="YQ271" s="2"/>
      <c r="YR271" s="2"/>
      <c r="YS271" s="2"/>
      <c r="YT271" s="2"/>
      <c r="YU271" s="2"/>
      <c r="YV271" s="2"/>
      <c r="YW271" s="2"/>
      <c r="YX271" s="2"/>
      <c r="YY271" s="2"/>
      <c r="YZ271" s="2"/>
      <c r="ZA271" s="2"/>
      <c r="ZB271" s="2"/>
      <c r="ZC271" s="2"/>
      <c r="ZD271" s="2"/>
      <c r="ZE271" s="2"/>
      <c r="ZF271" s="2"/>
      <c r="ZG271" s="2"/>
      <c r="ZH271" s="2"/>
      <c r="ZI271" s="2"/>
      <c r="ZJ271" s="2"/>
      <c r="ZK271" s="2"/>
      <c r="ZL271" s="2"/>
      <c r="ZM271" s="2"/>
      <c r="ZN271" s="2"/>
      <c r="ZO271" s="2"/>
      <c r="ZP271" s="2"/>
      <c r="ZQ271" s="2"/>
      <c r="ZR271" s="2"/>
      <c r="ZS271" s="2"/>
      <c r="ZT271" s="2"/>
      <c r="ZU271" s="2"/>
      <c r="ZV271" s="2"/>
      <c r="ZW271" s="2"/>
      <c r="ZX271" s="2"/>
      <c r="ZY271" s="2"/>
      <c r="ZZ271" s="2"/>
      <c r="AAA271" s="2"/>
      <c r="AAB271" s="2"/>
      <c r="AAC271" s="2"/>
      <c r="AAD271" s="2"/>
      <c r="AAE271" s="2"/>
      <c r="AAF271" s="2"/>
      <c r="AAG271" s="2"/>
      <c r="AAH271" s="2"/>
      <c r="AAI271" s="2"/>
      <c r="AAJ271" s="2"/>
      <c r="AAK271" s="2"/>
      <c r="AAL271" s="2"/>
      <c r="AAM271" s="2"/>
      <c r="AAN271" s="2"/>
      <c r="AAO271" s="2"/>
      <c r="AAP271" s="2"/>
      <c r="AAQ271" s="2"/>
      <c r="AAR271" s="2"/>
      <c r="AAS271" s="2"/>
      <c r="AAT271" s="2"/>
      <c r="AAU271" s="2"/>
      <c r="AAV271" s="2"/>
      <c r="AAW271" s="2"/>
      <c r="AAX271" s="2"/>
      <c r="AAY271" s="2"/>
      <c r="AAZ271" s="2"/>
      <c r="ABA271" s="2"/>
      <c r="ABB271" s="2"/>
      <c r="ABC271" s="2"/>
      <c r="ABD271" s="2"/>
      <c r="ABE271" s="2"/>
      <c r="ABF271" s="2"/>
      <c r="ABG271" s="2"/>
      <c r="ABH271" s="2"/>
      <c r="ABI271" s="2"/>
      <c r="ABJ271" s="2"/>
      <c r="ABK271" s="2"/>
      <c r="ABL271" s="2"/>
      <c r="ABM271" s="2"/>
      <c r="ABN271" s="2"/>
      <c r="ABO271" s="2"/>
      <c r="ABP271" s="2"/>
      <c r="ABQ271" s="2"/>
      <c r="ABR271" s="2"/>
      <c r="ABS271" s="2"/>
      <c r="ABT271" s="2"/>
      <c r="ABU271" s="2"/>
      <c r="ABV271" s="2"/>
      <c r="ABW271" s="2"/>
      <c r="ABX271" s="2"/>
      <c r="ABY271" s="2"/>
      <c r="ABZ271" s="2"/>
      <c r="ACA271" s="2"/>
      <c r="ACB271" s="2"/>
      <c r="ACC271" s="2"/>
      <c r="ACD271" s="2"/>
      <c r="ACE271" s="2"/>
      <c r="ACF271" s="2"/>
      <c r="ACG271" s="2"/>
      <c r="ACH271" s="2"/>
      <c r="ACI271" s="2"/>
      <c r="ACJ271" s="2"/>
      <c r="ACK271" s="2"/>
      <c r="ACL271" s="2"/>
      <c r="ACM271" s="2"/>
      <c r="ACN271" s="2"/>
      <c r="ACO271" s="2"/>
      <c r="ACP271" s="2"/>
      <c r="ACQ271" s="2"/>
      <c r="ACR271" s="2"/>
      <c r="ACS271" s="2"/>
      <c r="ACT271" s="2"/>
      <c r="ACU271" s="2"/>
      <c r="ACV271" s="2"/>
      <c r="ACW271" s="2"/>
      <c r="ACX271" s="2"/>
      <c r="ACY271" s="2"/>
      <c r="ACZ271" s="2"/>
      <c r="ADA271" s="2"/>
      <c r="ADB271" s="2"/>
      <c r="ADC271" s="2"/>
      <c r="ADD271" s="2"/>
      <c r="ADE271" s="2"/>
      <c r="ADF271" s="2"/>
      <c r="ADG271" s="2"/>
      <c r="ADH271" s="2"/>
      <c r="ADI271" s="2"/>
      <c r="ADJ271" s="2"/>
      <c r="ADK271" s="2"/>
      <c r="ADL271" s="2"/>
      <c r="ADM271" s="2"/>
      <c r="ADN271" s="2"/>
      <c r="ADO271" s="2"/>
      <c r="ADP271" s="2"/>
      <c r="ADQ271" s="2"/>
      <c r="ADR271" s="2"/>
      <c r="ADS271" s="2"/>
      <c r="ADT271" s="2"/>
      <c r="ADU271" s="2"/>
      <c r="ADV271" s="2"/>
      <c r="ADW271" s="2"/>
      <c r="ADX271" s="2"/>
      <c r="ADY271" s="2"/>
      <c r="ADZ271" s="2"/>
      <c r="AEA271" s="2"/>
      <c r="AEB271" s="2"/>
      <c r="AEC271" s="2"/>
      <c r="AED271" s="2"/>
      <c r="AEE271" s="2"/>
      <c r="AEF271" s="2"/>
      <c r="AEG271" s="2"/>
      <c r="AEH271" s="2"/>
      <c r="AEI271" s="2"/>
      <c r="AEJ271" s="2"/>
      <c r="AEK271" s="2"/>
      <c r="AEL271" s="2"/>
      <c r="AEM271" s="2"/>
      <c r="AEN271" s="2"/>
      <c r="AEO271" s="2"/>
      <c r="AEP271" s="2"/>
      <c r="AEQ271" s="2"/>
      <c r="AER271" s="2"/>
      <c r="AES271" s="2"/>
      <c r="AET271" s="2"/>
      <c r="AEU271" s="2"/>
      <c r="AEV271" s="2"/>
      <c r="AEW271" s="2"/>
      <c r="AEX271" s="2"/>
      <c r="AEY271" s="2"/>
      <c r="AEZ271" s="2"/>
      <c r="AFA271" s="2"/>
      <c r="AFB271" s="2"/>
      <c r="AFC271" s="2"/>
      <c r="AFD271" s="2"/>
      <c r="AFE271" s="2"/>
      <c r="AFF271" s="2"/>
      <c r="AFG271" s="2"/>
      <c r="AFH271" s="2"/>
      <c r="AFI271" s="2"/>
      <c r="AFJ271" s="2"/>
      <c r="AFK271" s="2"/>
      <c r="AFL271" s="2"/>
      <c r="AFM271" s="2"/>
      <c r="AFN271" s="2"/>
      <c r="AFO271" s="2"/>
      <c r="AFP271" s="2"/>
      <c r="AFQ271" s="2"/>
      <c r="AFR271" s="2"/>
      <c r="AFS271" s="2"/>
      <c r="AFT271" s="2"/>
      <c r="AFU271" s="2"/>
      <c r="AFV271" s="2"/>
      <c r="AFW271" s="2"/>
      <c r="AFX271" s="2"/>
      <c r="AFY271" s="2"/>
      <c r="AFZ271" s="2"/>
      <c r="AGA271" s="2"/>
      <c r="AGB271" s="2"/>
      <c r="AGC271" s="2"/>
      <c r="AGD271" s="2"/>
      <c r="AGE271" s="2"/>
      <c r="AGF271" s="2"/>
      <c r="AGG271" s="2"/>
      <c r="AGH271" s="2"/>
      <c r="AGI271" s="2"/>
      <c r="AGJ271" s="2"/>
      <c r="AGK271" s="2"/>
      <c r="AGL271" s="2"/>
      <c r="AGM271" s="2"/>
      <c r="AGN271" s="2"/>
      <c r="AGO271" s="2"/>
      <c r="AGP271" s="2"/>
      <c r="AGQ271" s="2"/>
      <c r="AGR271" s="2"/>
      <c r="AGS271" s="2"/>
      <c r="AGT271" s="2"/>
      <c r="AGU271" s="2"/>
      <c r="AGV271" s="2"/>
      <c r="AGW271" s="2"/>
      <c r="AGX271" s="2"/>
      <c r="AGY271" s="2"/>
      <c r="AGZ271" s="2"/>
      <c r="AHA271" s="2"/>
      <c r="AHB271" s="2"/>
      <c r="AHC271" s="2"/>
      <c r="AHD271" s="2"/>
      <c r="AHE271" s="2"/>
      <c r="AHF271" s="2"/>
      <c r="AHG271" s="2"/>
      <c r="AHH271" s="2"/>
      <c r="AHI271" s="2"/>
      <c r="AHJ271" s="2"/>
      <c r="AHK271" s="2"/>
      <c r="AHL271" s="2"/>
      <c r="AHM271" s="2"/>
      <c r="AHN271" s="2"/>
      <c r="AHO271" s="2"/>
      <c r="AHP271" s="2"/>
      <c r="AHQ271" s="2"/>
      <c r="AHR271" s="2"/>
      <c r="AHS271" s="2"/>
      <c r="AHT271" s="2"/>
      <c r="AHU271" s="2"/>
      <c r="AHV271" s="2"/>
      <c r="AHW271" s="2"/>
      <c r="AHX271" s="2"/>
      <c r="AHY271" s="2"/>
      <c r="AHZ271" s="2"/>
      <c r="AIA271" s="2"/>
      <c r="AIB271" s="2"/>
      <c r="AIC271" s="2"/>
      <c r="AID271" s="2"/>
      <c r="AIE271" s="2"/>
      <c r="AIF271" s="2"/>
      <c r="AIG271" s="2"/>
      <c r="AIH271" s="2"/>
      <c r="AII271" s="2"/>
      <c r="AIJ271" s="2"/>
      <c r="AIK271" s="2"/>
      <c r="AIL271" s="2"/>
      <c r="AIM271" s="2"/>
      <c r="AIN271" s="2"/>
      <c r="AIO271" s="2"/>
      <c r="AIP271" s="2"/>
      <c r="AIQ271" s="2"/>
      <c r="AIR271" s="2"/>
      <c r="AIS271" s="2"/>
      <c r="AIT271" s="2"/>
      <c r="AIU271" s="2"/>
      <c r="AIV271" s="2"/>
      <c r="AIW271" s="2"/>
      <c r="AIX271" s="2"/>
      <c r="AIY271" s="2"/>
      <c r="AIZ271" s="2"/>
      <c r="AJA271" s="2"/>
      <c r="AJB271" s="2"/>
      <c r="AJC271" s="2"/>
      <c r="AJD271" s="2"/>
      <c r="AJE271" s="2"/>
      <c r="AJF271" s="2"/>
      <c r="AJG271" s="2"/>
      <c r="AJH271" s="2"/>
      <c r="AJI271" s="2"/>
      <c r="AJJ271" s="2"/>
      <c r="AJK271" s="2"/>
      <c r="AJL271" s="2"/>
      <c r="AJM271" s="2"/>
      <c r="AJN271" s="2"/>
      <c r="AJO271" s="2"/>
      <c r="AJP271" s="2"/>
      <c r="AJQ271" s="2"/>
    </row>
    <row r="272" spans="1:953" s="1" customFormat="1">
      <c r="A272" s="2"/>
      <c r="B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  <c r="FM272" s="2"/>
      <c r="FN272" s="2"/>
      <c r="FO272" s="2"/>
      <c r="FP272" s="2"/>
      <c r="FQ272" s="2"/>
      <c r="FR272" s="2"/>
      <c r="FS272" s="2"/>
      <c r="FT272" s="2"/>
      <c r="FU272" s="2"/>
      <c r="FV272" s="2"/>
      <c r="FW272" s="2"/>
      <c r="FX272" s="2"/>
      <c r="FY272" s="2"/>
      <c r="FZ272" s="2"/>
      <c r="GA272" s="2"/>
      <c r="GB272" s="2"/>
      <c r="GC272" s="2"/>
      <c r="GD272" s="2"/>
      <c r="GE272" s="2"/>
      <c r="GF272" s="2"/>
      <c r="GG272" s="2"/>
      <c r="GH272" s="2"/>
      <c r="GI272" s="2"/>
      <c r="GJ272" s="2"/>
      <c r="GK272" s="2"/>
      <c r="GL272" s="2"/>
      <c r="GM272" s="2"/>
      <c r="GN272" s="2"/>
      <c r="GO272" s="2"/>
      <c r="GP272" s="2"/>
      <c r="GQ272" s="2"/>
      <c r="GR272" s="2"/>
      <c r="GS272" s="2"/>
      <c r="GT272" s="2"/>
      <c r="GU272" s="2"/>
      <c r="GV272" s="2"/>
      <c r="GW272" s="2"/>
      <c r="GX272" s="2"/>
      <c r="GY272" s="2"/>
      <c r="GZ272" s="2"/>
      <c r="HA272" s="2"/>
      <c r="HB272" s="2"/>
      <c r="HC272" s="2"/>
      <c r="HD272" s="2"/>
      <c r="HE272" s="2"/>
      <c r="HF272" s="2"/>
      <c r="HG272" s="2"/>
      <c r="HH272" s="2"/>
      <c r="HI272" s="2"/>
      <c r="HJ272" s="2"/>
      <c r="HK272" s="2"/>
      <c r="HL272" s="2"/>
      <c r="HM272" s="2"/>
      <c r="HN272" s="2"/>
      <c r="HO272" s="2"/>
      <c r="HP272" s="2"/>
      <c r="HQ272" s="2"/>
      <c r="HR272" s="2"/>
      <c r="HS272" s="2"/>
      <c r="HT272" s="2"/>
      <c r="HU272" s="2"/>
      <c r="HV272" s="2"/>
      <c r="HW272" s="2"/>
      <c r="HX272" s="2"/>
      <c r="HY272" s="2"/>
      <c r="HZ272" s="2"/>
      <c r="IA272" s="2"/>
      <c r="IB272" s="2"/>
      <c r="IC272" s="2"/>
      <c r="ID272" s="2"/>
      <c r="IE272" s="2"/>
      <c r="IF272" s="2"/>
      <c r="IG272" s="2"/>
      <c r="IH272" s="2"/>
      <c r="II272" s="2"/>
      <c r="IJ272" s="2"/>
      <c r="IK272" s="2"/>
      <c r="IL272" s="2"/>
      <c r="IM272" s="2"/>
      <c r="IN272" s="2"/>
      <c r="IO272" s="2"/>
      <c r="IP272" s="2"/>
      <c r="IQ272" s="2"/>
      <c r="IR272" s="2"/>
      <c r="IS272" s="2"/>
      <c r="IT272" s="2"/>
      <c r="IU272" s="2"/>
      <c r="IV272" s="2"/>
      <c r="IW272" s="2"/>
      <c r="IX272" s="2"/>
      <c r="IY272" s="2"/>
      <c r="IZ272" s="2"/>
      <c r="JA272" s="2"/>
      <c r="JB272" s="2"/>
      <c r="JC272" s="2"/>
      <c r="JD272" s="2"/>
      <c r="JE272" s="2"/>
      <c r="JF272" s="2"/>
      <c r="JG272" s="2"/>
      <c r="JH272" s="2"/>
      <c r="JI272" s="2"/>
      <c r="JJ272" s="2"/>
      <c r="JK272" s="2"/>
      <c r="JL272" s="2"/>
      <c r="JM272" s="2"/>
      <c r="JN272" s="2"/>
      <c r="JO272" s="2"/>
      <c r="JP272" s="2"/>
      <c r="JQ272" s="2"/>
      <c r="JR272" s="2"/>
      <c r="JS272" s="2"/>
      <c r="JT272" s="2"/>
      <c r="JU272" s="2"/>
      <c r="JV272" s="2"/>
      <c r="JW272" s="2"/>
      <c r="JX272" s="2"/>
      <c r="JY272" s="2"/>
      <c r="JZ272" s="2"/>
      <c r="KA272" s="2"/>
      <c r="KB272" s="2"/>
      <c r="KC272" s="2"/>
      <c r="KD272" s="2"/>
      <c r="KE272" s="2"/>
      <c r="KF272" s="2"/>
      <c r="KG272" s="2"/>
      <c r="KH272" s="2"/>
      <c r="KI272" s="2"/>
      <c r="KJ272" s="2"/>
      <c r="KK272" s="2"/>
      <c r="KL272" s="2"/>
      <c r="KM272" s="2"/>
      <c r="KN272" s="2"/>
      <c r="KO272" s="2"/>
      <c r="KP272" s="2"/>
      <c r="KQ272" s="2"/>
      <c r="KR272" s="2"/>
      <c r="KS272" s="2"/>
      <c r="KT272" s="2"/>
      <c r="KU272" s="2"/>
      <c r="KV272" s="2"/>
      <c r="KW272" s="2"/>
      <c r="KX272" s="2"/>
      <c r="KY272" s="2"/>
      <c r="KZ272" s="2"/>
      <c r="LA272" s="2"/>
      <c r="LB272" s="2"/>
      <c r="LC272" s="2"/>
      <c r="LD272" s="2"/>
      <c r="LE272" s="2"/>
      <c r="LF272" s="2"/>
      <c r="LG272" s="2"/>
      <c r="LH272" s="2"/>
      <c r="LI272" s="2"/>
      <c r="LJ272" s="2"/>
      <c r="LK272" s="2"/>
      <c r="LL272" s="2"/>
      <c r="LM272" s="2"/>
      <c r="LN272" s="2"/>
      <c r="LO272" s="2"/>
      <c r="LP272" s="2"/>
      <c r="LQ272" s="2"/>
      <c r="LR272" s="2"/>
      <c r="LS272" s="2"/>
      <c r="LT272" s="2"/>
      <c r="LU272" s="2"/>
      <c r="LV272" s="2"/>
      <c r="LW272" s="2"/>
      <c r="LX272" s="2"/>
      <c r="LY272" s="2"/>
      <c r="LZ272" s="2"/>
      <c r="MA272" s="2"/>
      <c r="MB272" s="2"/>
      <c r="MC272" s="2"/>
      <c r="MD272" s="2"/>
      <c r="ME272" s="2"/>
      <c r="MF272" s="2"/>
      <c r="MG272" s="2"/>
      <c r="MH272" s="2"/>
      <c r="MI272" s="2"/>
      <c r="MJ272" s="2"/>
      <c r="MK272" s="2"/>
      <c r="ML272" s="2"/>
      <c r="MM272" s="2"/>
      <c r="MN272" s="2"/>
      <c r="MO272" s="2"/>
      <c r="MP272" s="2"/>
      <c r="MQ272" s="2"/>
      <c r="MR272" s="2"/>
      <c r="MS272" s="2"/>
      <c r="MT272" s="2"/>
      <c r="MU272" s="2"/>
      <c r="MV272" s="2"/>
      <c r="MW272" s="2"/>
      <c r="MX272" s="2"/>
      <c r="MY272" s="2"/>
      <c r="MZ272" s="2"/>
      <c r="NA272" s="2"/>
      <c r="NB272" s="2"/>
      <c r="NC272" s="2"/>
      <c r="ND272" s="2"/>
      <c r="NE272" s="2"/>
      <c r="NF272" s="2"/>
      <c r="NG272" s="2"/>
      <c r="NH272" s="2"/>
      <c r="NI272" s="2"/>
      <c r="NJ272" s="2"/>
      <c r="NK272" s="2"/>
      <c r="NL272" s="2"/>
      <c r="NM272" s="2"/>
      <c r="NN272" s="2"/>
      <c r="NO272" s="2"/>
      <c r="NP272" s="2"/>
      <c r="NQ272" s="2"/>
      <c r="NR272" s="2"/>
      <c r="NS272" s="2"/>
      <c r="NT272" s="2"/>
      <c r="NU272" s="2"/>
      <c r="NV272" s="2"/>
      <c r="NW272" s="2"/>
      <c r="NX272" s="2"/>
      <c r="NY272" s="2"/>
      <c r="NZ272" s="2"/>
      <c r="OA272" s="2"/>
      <c r="OB272" s="2"/>
      <c r="OC272" s="2"/>
      <c r="OD272" s="2"/>
      <c r="OE272" s="2"/>
      <c r="OF272" s="2"/>
      <c r="OG272" s="2"/>
      <c r="OH272" s="2"/>
      <c r="OI272" s="2"/>
      <c r="OJ272" s="2"/>
      <c r="OK272" s="2"/>
      <c r="OL272" s="2"/>
      <c r="OM272" s="2"/>
      <c r="ON272" s="2"/>
      <c r="OO272" s="2"/>
      <c r="OP272" s="2"/>
      <c r="OQ272" s="2"/>
      <c r="OR272" s="2"/>
      <c r="OS272" s="2"/>
      <c r="OT272" s="2"/>
      <c r="OU272" s="2"/>
      <c r="OV272" s="2"/>
      <c r="OW272" s="2"/>
      <c r="OX272" s="2"/>
      <c r="OY272" s="2"/>
      <c r="OZ272" s="2"/>
      <c r="PA272" s="2"/>
      <c r="PB272" s="2"/>
      <c r="PC272" s="2"/>
      <c r="PD272" s="2"/>
      <c r="PE272" s="2"/>
      <c r="PF272" s="2"/>
      <c r="PG272" s="2"/>
      <c r="PH272" s="2"/>
      <c r="PI272" s="2"/>
      <c r="PJ272" s="2"/>
      <c r="PK272" s="2"/>
      <c r="PL272" s="2"/>
      <c r="PM272" s="2"/>
      <c r="PN272" s="2"/>
      <c r="PO272" s="2"/>
      <c r="PP272" s="2"/>
      <c r="PQ272" s="2"/>
      <c r="PR272" s="2"/>
      <c r="PS272" s="2"/>
      <c r="PT272" s="2"/>
      <c r="PU272" s="2"/>
      <c r="PV272" s="2"/>
      <c r="PW272" s="2"/>
      <c r="PX272" s="2"/>
      <c r="PY272" s="2"/>
      <c r="PZ272" s="2"/>
      <c r="QA272" s="2"/>
      <c r="QB272" s="2"/>
      <c r="QC272" s="2"/>
      <c r="QD272" s="2"/>
      <c r="QE272" s="2"/>
      <c r="QF272" s="2"/>
      <c r="QG272" s="2"/>
      <c r="QH272" s="2"/>
      <c r="QI272" s="2"/>
      <c r="QJ272" s="2"/>
      <c r="QK272" s="2"/>
      <c r="QL272" s="2"/>
      <c r="QM272" s="2"/>
      <c r="QN272" s="2"/>
      <c r="QO272" s="2"/>
      <c r="QP272" s="2"/>
      <c r="QQ272" s="2"/>
      <c r="QR272" s="2"/>
      <c r="QS272" s="2"/>
      <c r="QT272" s="2"/>
      <c r="QU272" s="2"/>
      <c r="QV272" s="2"/>
      <c r="QW272" s="2"/>
      <c r="QX272" s="2"/>
      <c r="QY272" s="2"/>
      <c r="QZ272" s="2"/>
      <c r="RA272" s="2"/>
      <c r="RB272" s="2"/>
      <c r="RC272" s="2"/>
      <c r="RD272" s="2"/>
      <c r="RE272" s="2"/>
      <c r="RF272" s="2"/>
      <c r="RG272" s="2"/>
      <c r="RH272" s="2"/>
      <c r="RI272" s="2"/>
      <c r="RJ272" s="2"/>
      <c r="RK272" s="2"/>
      <c r="RL272" s="2"/>
      <c r="RM272" s="2"/>
      <c r="RN272" s="2"/>
      <c r="RO272" s="2"/>
      <c r="RP272" s="2"/>
      <c r="RQ272" s="2"/>
      <c r="RR272" s="2"/>
      <c r="RS272" s="2"/>
      <c r="RT272" s="2"/>
      <c r="RU272" s="2"/>
      <c r="RV272" s="2"/>
      <c r="RW272" s="2"/>
      <c r="RX272" s="2"/>
      <c r="RY272" s="2"/>
      <c r="RZ272" s="2"/>
      <c r="SA272" s="2"/>
      <c r="SB272" s="2"/>
      <c r="SC272" s="2"/>
      <c r="SD272" s="2"/>
      <c r="SE272" s="2"/>
      <c r="SF272" s="2"/>
      <c r="SG272" s="2"/>
      <c r="SH272" s="2"/>
      <c r="SI272" s="2"/>
      <c r="SJ272" s="2"/>
      <c r="SK272" s="2"/>
      <c r="SL272" s="2"/>
      <c r="SM272" s="2"/>
      <c r="SN272" s="2"/>
      <c r="SO272" s="2"/>
      <c r="SP272" s="2"/>
      <c r="SQ272" s="2"/>
      <c r="SR272" s="2"/>
      <c r="SS272" s="2"/>
      <c r="ST272" s="2"/>
      <c r="SU272" s="2"/>
      <c r="SV272" s="2"/>
      <c r="SW272" s="2"/>
      <c r="SX272" s="2"/>
      <c r="SY272" s="2"/>
      <c r="SZ272" s="2"/>
      <c r="TA272" s="2"/>
      <c r="TB272" s="2"/>
      <c r="TC272" s="2"/>
      <c r="TD272" s="2"/>
      <c r="TE272" s="2"/>
      <c r="TF272" s="2"/>
      <c r="TG272" s="2"/>
      <c r="TH272" s="2"/>
      <c r="TI272" s="2"/>
      <c r="TJ272" s="2"/>
      <c r="TK272" s="2"/>
      <c r="TL272" s="2"/>
      <c r="TM272" s="2"/>
      <c r="TN272" s="2"/>
      <c r="TO272" s="2"/>
      <c r="TP272" s="2"/>
      <c r="TQ272" s="2"/>
      <c r="TR272" s="2"/>
      <c r="TS272" s="2"/>
      <c r="TT272" s="2"/>
      <c r="TU272" s="2"/>
      <c r="TV272" s="2"/>
      <c r="TW272" s="2"/>
      <c r="TX272" s="2"/>
      <c r="TY272" s="2"/>
      <c r="TZ272" s="2"/>
      <c r="UA272" s="2"/>
      <c r="UB272" s="2"/>
      <c r="UC272" s="2"/>
      <c r="UD272" s="2"/>
      <c r="UE272" s="2"/>
      <c r="UF272" s="2"/>
      <c r="UG272" s="2"/>
      <c r="UH272" s="2"/>
      <c r="UI272" s="2"/>
      <c r="UJ272" s="2"/>
      <c r="UK272" s="2"/>
      <c r="UL272" s="2"/>
      <c r="UM272" s="2"/>
      <c r="UN272" s="2"/>
      <c r="UO272" s="2"/>
      <c r="UP272" s="2"/>
      <c r="UQ272" s="2"/>
      <c r="UR272" s="2"/>
      <c r="US272" s="2"/>
      <c r="UT272" s="2"/>
      <c r="UU272" s="2"/>
      <c r="UV272" s="2"/>
      <c r="UW272" s="2"/>
      <c r="UX272" s="2"/>
      <c r="UY272" s="2"/>
      <c r="UZ272" s="2"/>
      <c r="VA272" s="2"/>
      <c r="VB272" s="2"/>
      <c r="VC272" s="2"/>
      <c r="VD272" s="2"/>
      <c r="VE272" s="2"/>
      <c r="VF272" s="2"/>
      <c r="VG272" s="2"/>
      <c r="VH272" s="2"/>
      <c r="VI272" s="2"/>
      <c r="VJ272" s="2"/>
      <c r="VK272" s="2"/>
      <c r="VL272" s="2"/>
      <c r="VM272" s="2"/>
      <c r="VN272" s="2"/>
      <c r="VO272" s="2"/>
      <c r="VP272" s="2"/>
      <c r="VQ272" s="2"/>
      <c r="VR272" s="2"/>
      <c r="VS272" s="2"/>
      <c r="VT272" s="2"/>
      <c r="VU272" s="2"/>
      <c r="VV272" s="2"/>
      <c r="VW272" s="2"/>
      <c r="VX272" s="2"/>
      <c r="VY272" s="2"/>
      <c r="VZ272" s="2"/>
      <c r="WA272" s="2"/>
      <c r="WB272" s="2"/>
      <c r="WC272" s="2"/>
      <c r="WD272" s="2"/>
      <c r="WE272" s="2"/>
      <c r="WF272" s="2"/>
      <c r="WG272" s="2"/>
      <c r="WH272" s="2"/>
      <c r="WI272" s="2"/>
      <c r="WJ272" s="2"/>
      <c r="WK272" s="2"/>
      <c r="WL272" s="2"/>
      <c r="WM272" s="2"/>
      <c r="WN272" s="2"/>
      <c r="WO272" s="2"/>
      <c r="WP272" s="2"/>
      <c r="WQ272" s="2"/>
      <c r="WR272" s="2"/>
      <c r="WS272" s="2"/>
      <c r="WT272" s="2"/>
      <c r="WU272" s="2"/>
      <c r="WV272" s="2"/>
      <c r="WW272" s="2"/>
      <c r="WX272" s="2"/>
      <c r="WY272" s="2"/>
      <c r="WZ272" s="2"/>
      <c r="XA272" s="2"/>
      <c r="XB272" s="2"/>
      <c r="XC272" s="2"/>
      <c r="XD272" s="2"/>
      <c r="XE272" s="2"/>
      <c r="XF272" s="2"/>
      <c r="XG272" s="2"/>
      <c r="XH272" s="2"/>
      <c r="XI272" s="2"/>
      <c r="XJ272" s="2"/>
      <c r="XK272" s="2"/>
      <c r="XL272" s="2"/>
      <c r="XM272" s="2"/>
      <c r="XN272" s="2"/>
      <c r="XO272" s="2"/>
      <c r="XP272" s="2"/>
      <c r="XQ272" s="2"/>
      <c r="XR272" s="2"/>
      <c r="XS272" s="2"/>
      <c r="XT272" s="2"/>
      <c r="XU272" s="2"/>
      <c r="XV272" s="2"/>
      <c r="XW272" s="2"/>
      <c r="XX272" s="2"/>
      <c r="XY272" s="2"/>
      <c r="XZ272" s="2"/>
      <c r="YA272" s="2"/>
      <c r="YB272" s="2"/>
      <c r="YC272" s="2"/>
      <c r="YD272" s="2"/>
      <c r="YE272" s="2"/>
      <c r="YF272" s="2"/>
      <c r="YG272" s="2"/>
      <c r="YH272" s="2"/>
      <c r="YI272" s="2"/>
      <c r="YJ272" s="2"/>
      <c r="YK272" s="2"/>
      <c r="YL272" s="2"/>
      <c r="YM272" s="2"/>
      <c r="YN272" s="2"/>
      <c r="YO272" s="2"/>
      <c r="YP272" s="2"/>
      <c r="YQ272" s="2"/>
      <c r="YR272" s="2"/>
      <c r="YS272" s="2"/>
      <c r="YT272" s="2"/>
      <c r="YU272" s="2"/>
      <c r="YV272" s="2"/>
      <c r="YW272" s="2"/>
      <c r="YX272" s="2"/>
      <c r="YY272" s="2"/>
      <c r="YZ272" s="2"/>
      <c r="ZA272" s="2"/>
      <c r="ZB272" s="2"/>
      <c r="ZC272" s="2"/>
      <c r="ZD272" s="2"/>
      <c r="ZE272" s="2"/>
      <c r="ZF272" s="2"/>
      <c r="ZG272" s="2"/>
      <c r="ZH272" s="2"/>
      <c r="ZI272" s="2"/>
      <c r="ZJ272" s="2"/>
      <c r="ZK272" s="2"/>
      <c r="ZL272" s="2"/>
      <c r="ZM272" s="2"/>
      <c r="ZN272" s="2"/>
      <c r="ZO272" s="2"/>
      <c r="ZP272" s="2"/>
      <c r="ZQ272" s="2"/>
      <c r="ZR272" s="2"/>
      <c r="ZS272" s="2"/>
      <c r="ZT272" s="2"/>
      <c r="ZU272" s="2"/>
      <c r="ZV272" s="2"/>
      <c r="ZW272" s="2"/>
      <c r="ZX272" s="2"/>
      <c r="ZY272" s="2"/>
      <c r="ZZ272" s="2"/>
      <c r="AAA272" s="2"/>
      <c r="AAB272" s="2"/>
      <c r="AAC272" s="2"/>
      <c r="AAD272" s="2"/>
      <c r="AAE272" s="2"/>
      <c r="AAF272" s="2"/>
      <c r="AAG272" s="2"/>
      <c r="AAH272" s="2"/>
      <c r="AAI272" s="2"/>
      <c r="AAJ272" s="2"/>
      <c r="AAK272" s="2"/>
      <c r="AAL272" s="2"/>
      <c r="AAM272" s="2"/>
      <c r="AAN272" s="2"/>
      <c r="AAO272" s="2"/>
      <c r="AAP272" s="2"/>
      <c r="AAQ272" s="2"/>
      <c r="AAR272" s="2"/>
      <c r="AAS272" s="2"/>
      <c r="AAT272" s="2"/>
      <c r="AAU272" s="2"/>
      <c r="AAV272" s="2"/>
      <c r="AAW272" s="2"/>
      <c r="AAX272" s="2"/>
      <c r="AAY272" s="2"/>
      <c r="AAZ272" s="2"/>
      <c r="ABA272" s="2"/>
      <c r="ABB272" s="2"/>
      <c r="ABC272" s="2"/>
      <c r="ABD272" s="2"/>
      <c r="ABE272" s="2"/>
      <c r="ABF272" s="2"/>
      <c r="ABG272" s="2"/>
      <c r="ABH272" s="2"/>
      <c r="ABI272" s="2"/>
      <c r="ABJ272" s="2"/>
      <c r="ABK272" s="2"/>
      <c r="ABL272" s="2"/>
      <c r="ABM272" s="2"/>
      <c r="ABN272" s="2"/>
      <c r="ABO272" s="2"/>
      <c r="ABP272" s="2"/>
      <c r="ABQ272" s="2"/>
      <c r="ABR272" s="2"/>
      <c r="ABS272" s="2"/>
      <c r="ABT272" s="2"/>
      <c r="ABU272" s="2"/>
      <c r="ABV272" s="2"/>
      <c r="ABW272" s="2"/>
      <c r="ABX272" s="2"/>
      <c r="ABY272" s="2"/>
      <c r="ABZ272" s="2"/>
      <c r="ACA272" s="2"/>
      <c r="ACB272" s="2"/>
      <c r="ACC272" s="2"/>
      <c r="ACD272" s="2"/>
      <c r="ACE272" s="2"/>
      <c r="ACF272" s="2"/>
      <c r="ACG272" s="2"/>
      <c r="ACH272" s="2"/>
      <c r="ACI272" s="2"/>
      <c r="ACJ272" s="2"/>
      <c r="ACK272" s="2"/>
      <c r="ACL272" s="2"/>
      <c r="ACM272" s="2"/>
      <c r="ACN272" s="2"/>
      <c r="ACO272" s="2"/>
      <c r="ACP272" s="2"/>
      <c r="ACQ272" s="2"/>
      <c r="ACR272" s="2"/>
      <c r="ACS272" s="2"/>
      <c r="ACT272" s="2"/>
      <c r="ACU272" s="2"/>
      <c r="ACV272" s="2"/>
      <c r="ACW272" s="2"/>
      <c r="ACX272" s="2"/>
      <c r="ACY272" s="2"/>
      <c r="ACZ272" s="2"/>
      <c r="ADA272" s="2"/>
      <c r="ADB272" s="2"/>
      <c r="ADC272" s="2"/>
      <c r="ADD272" s="2"/>
      <c r="ADE272" s="2"/>
      <c r="ADF272" s="2"/>
      <c r="ADG272" s="2"/>
      <c r="ADH272" s="2"/>
      <c r="ADI272" s="2"/>
      <c r="ADJ272" s="2"/>
      <c r="ADK272" s="2"/>
      <c r="ADL272" s="2"/>
      <c r="ADM272" s="2"/>
      <c r="ADN272" s="2"/>
      <c r="ADO272" s="2"/>
      <c r="ADP272" s="2"/>
      <c r="ADQ272" s="2"/>
      <c r="ADR272" s="2"/>
      <c r="ADS272" s="2"/>
      <c r="ADT272" s="2"/>
      <c r="ADU272" s="2"/>
      <c r="ADV272" s="2"/>
      <c r="ADW272" s="2"/>
      <c r="ADX272" s="2"/>
      <c r="ADY272" s="2"/>
      <c r="ADZ272" s="2"/>
      <c r="AEA272" s="2"/>
      <c r="AEB272" s="2"/>
      <c r="AEC272" s="2"/>
      <c r="AED272" s="2"/>
      <c r="AEE272" s="2"/>
      <c r="AEF272" s="2"/>
      <c r="AEG272" s="2"/>
      <c r="AEH272" s="2"/>
      <c r="AEI272" s="2"/>
      <c r="AEJ272" s="2"/>
      <c r="AEK272" s="2"/>
      <c r="AEL272" s="2"/>
      <c r="AEM272" s="2"/>
      <c r="AEN272" s="2"/>
      <c r="AEO272" s="2"/>
      <c r="AEP272" s="2"/>
      <c r="AEQ272" s="2"/>
      <c r="AER272" s="2"/>
      <c r="AES272" s="2"/>
      <c r="AET272" s="2"/>
      <c r="AEU272" s="2"/>
      <c r="AEV272" s="2"/>
      <c r="AEW272" s="2"/>
      <c r="AEX272" s="2"/>
      <c r="AEY272" s="2"/>
      <c r="AEZ272" s="2"/>
      <c r="AFA272" s="2"/>
      <c r="AFB272" s="2"/>
      <c r="AFC272" s="2"/>
      <c r="AFD272" s="2"/>
      <c r="AFE272" s="2"/>
      <c r="AFF272" s="2"/>
      <c r="AFG272" s="2"/>
      <c r="AFH272" s="2"/>
      <c r="AFI272" s="2"/>
      <c r="AFJ272" s="2"/>
      <c r="AFK272" s="2"/>
      <c r="AFL272" s="2"/>
      <c r="AFM272" s="2"/>
      <c r="AFN272" s="2"/>
      <c r="AFO272" s="2"/>
      <c r="AFP272" s="2"/>
      <c r="AFQ272" s="2"/>
      <c r="AFR272" s="2"/>
      <c r="AFS272" s="2"/>
      <c r="AFT272" s="2"/>
      <c r="AFU272" s="2"/>
      <c r="AFV272" s="2"/>
      <c r="AFW272" s="2"/>
      <c r="AFX272" s="2"/>
      <c r="AFY272" s="2"/>
      <c r="AFZ272" s="2"/>
      <c r="AGA272" s="2"/>
      <c r="AGB272" s="2"/>
      <c r="AGC272" s="2"/>
      <c r="AGD272" s="2"/>
      <c r="AGE272" s="2"/>
      <c r="AGF272" s="2"/>
      <c r="AGG272" s="2"/>
      <c r="AGH272" s="2"/>
      <c r="AGI272" s="2"/>
      <c r="AGJ272" s="2"/>
      <c r="AGK272" s="2"/>
      <c r="AGL272" s="2"/>
      <c r="AGM272" s="2"/>
      <c r="AGN272" s="2"/>
      <c r="AGO272" s="2"/>
      <c r="AGP272" s="2"/>
      <c r="AGQ272" s="2"/>
      <c r="AGR272" s="2"/>
      <c r="AGS272" s="2"/>
      <c r="AGT272" s="2"/>
      <c r="AGU272" s="2"/>
      <c r="AGV272" s="2"/>
      <c r="AGW272" s="2"/>
      <c r="AGX272" s="2"/>
      <c r="AGY272" s="2"/>
      <c r="AGZ272" s="2"/>
      <c r="AHA272" s="2"/>
      <c r="AHB272" s="2"/>
      <c r="AHC272" s="2"/>
      <c r="AHD272" s="2"/>
      <c r="AHE272" s="2"/>
      <c r="AHF272" s="2"/>
      <c r="AHG272" s="2"/>
      <c r="AHH272" s="2"/>
      <c r="AHI272" s="2"/>
      <c r="AHJ272" s="2"/>
      <c r="AHK272" s="2"/>
      <c r="AHL272" s="2"/>
      <c r="AHM272" s="2"/>
      <c r="AHN272" s="2"/>
      <c r="AHO272" s="2"/>
      <c r="AHP272" s="2"/>
      <c r="AHQ272" s="2"/>
      <c r="AHR272" s="2"/>
      <c r="AHS272" s="2"/>
      <c r="AHT272" s="2"/>
      <c r="AHU272" s="2"/>
      <c r="AHV272" s="2"/>
      <c r="AHW272" s="2"/>
      <c r="AHX272" s="2"/>
      <c r="AHY272" s="2"/>
      <c r="AHZ272" s="2"/>
      <c r="AIA272" s="2"/>
      <c r="AIB272" s="2"/>
      <c r="AIC272" s="2"/>
      <c r="AID272" s="2"/>
      <c r="AIE272" s="2"/>
      <c r="AIF272" s="2"/>
      <c r="AIG272" s="2"/>
      <c r="AIH272" s="2"/>
      <c r="AII272" s="2"/>
      <c r="AIJ272" s="2"/>
      <c r="AIK272" s="2"/>
      <c r="AIL272" s="2"/>
      <c r="AIM272" s="2"/>
      <c r="AIN272" s="2"/>
      <c r="AIO272" s="2"/>
      <c r="AIP272" s="2"/>
      <c r="AIQ272" s="2"/>
      <c r="AIR272" s="2"/>
      <c r="AIS272" s="2"/>
      <c r="AIT272" s="2"/>
      <c r="AIU272" s="2"/>
      <c r="AIV272" s="2"/>
      <c r="AIW272" s="2"/>
      <c r="AIX272" s="2"/>
      <c r="AIY272" s="2"/>
      <c r="AIZ272" s="2"/>
      <c r="AJA272" s="2"/>
      <c r="AJB272" s="2"/>
      <c r="AJC272" s="2"/>
      <c r="AJD272" s="2"/>
      <c r="AJE272" s="2"/>
      <c r="AJF272" s="2"/>
      <c r="AJG272" s="2"/>
      <c r="AJH272" s="2"/>
      <c r="AJI272" s="2"/>
      <c r="AJJ272" s="2"/>
      <c r="AJK272" s="2"/>
      <c r="AJL272" s="2"/>
      <c r="AJM272" s="2"/>
      <c r="AJN272" s="2"/>
      <c r="AJO272" s="2"/>
      <c r="AJP272" s="2"/>
      <c r="AJQ272" s="2"/>
    </row>
    <row r="273" spans="1:953" s="1" customFormat="1">
      <c r="A273" s="2"/>
      <c r="B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  <c r="FI273" s="2"/>
      <c r="FJ273" s="2"/>
      <c r="FK273" s="2"/>
      <c r="FL273" s="2"/>
      <c r="FM273" s="2"/>
      <c r="FN273" s="2"/>
      <c r="FO273" s="2"/>
      <c r="FP273" s="2"/>
      <c r="FQ273" s="2"/>
      <c r="FR273" s="2"/>
      <c r="FS273" s="2"/>
      <c r="FT273" s="2"/>
      <c r="FU273" s="2"/>
      <c r="FV273" s="2"/>
      <c r="FW273" s="2"/>
      <c r="FX273" s="2"/>
      <c r="FY273" s="2"/>
      <c r="FZ273" s="2"/>
      <c r="GA273" s="2"/>
      <c r="GB273" s="2"/>
      <c r="GC273" s="2"/>
      <c r="GD273" s="2"/>
      <c r="GE273" s="2"/>
      <c r="GF273" s="2"/>
      <c r="GG273" s="2"/>
      <c r="GH273" s="2"/>
      <c r="GI273" s="2"/>
      <c r="GJ273" s="2"/>
      <c r="GK273" s="2"/>
      <c r="GL273" s="2"/>
      <c r="GM273" s="2"/>
      <c r="GN273" s="2"/>
      <c r="GO273" s="2"/>
      <c r="GP273" s="2"/>
      <c r="GQ273" s="2"/>
      <c r="GR273" s="2"/>
      <c r="GS273" s="2"/>
      <c r="GT273" s="2"/>
      <c r="GU273" s="2"/>
      <c r="GV273" s="2"/>
      <c r="GW273" s="2"/>
      <c r="GX273" s="2"/>
      <c r="GY273" s="2"/>
      <c r="GZ273" s="2"/>
      <c r="HA273" s="2"/>
      <c r="HB273" s="2"/>
      <c r="HC273" s="2"/>
      <c r="HD273" s="2"/>
      <c r="HE273" s="2"/>
      <c r="HF273" s="2"/>
      <c r="HG273" s="2"/>
      <c r="HH273" s="2"/>
      <c r="HI273" s="2"/>
      <c r="HJ273" s="2"/>
      <c r="HK273" s="2"/>
      <c r="HL273" s="2"/>
      <c r="HM273" s="2"/>
      <c r="HN273" s="2"/>
      <c r="HO273" s="2"/>
      <c r="HP273" s="2"/>
      <c r="HQ273" s="2"/>
      <c r="HR273" s="2"/>
      <c r="HS273" s="2"/>
      <c r="HT273" s="2"/>
      <c r="HU273" s="2"/>
      <c r="HV273" s="2"/>
      <c r="HW273" s="2"/>
      <c r="HX273" s="2"/>
      <c r="HY273" s="2"/>
      <c r="HZ273" s="2"/>
      <c r="IA273" s="2"/>
      <c r="IB273" s="2"/>
      <c r="IC273" s="2"/>
      <c r="ID273" s="2"/>
      <c r="IE273" s="2"/>
      <c r="IF273" s="2"/>
      <c r="IG273" s="2"/>
      <c r="IH273" s="2"/>
      <c r="II273" s="2"/>
      <c r="IJ273" s="2"/>
      <c r="IK273" s="2"/>
      <c r="IL273" s="2"/>
      <c r="IM273" s="2"/>
      <c r="IN273" s="2"/>
      <c r="IO273" s="2"/>
      <c r="IP273" s="2"/>
      <c r="IQ273" s="2"/>
      <c r="IR273" s="2"/>
      <c r="IS273" s="2"/>
      <c r="IT273" s="2"/>
      <c r="IU273" s="2"/>
      <c r="IV273" s="2"/>
      <c r="IW273" s="2"/>
      <c r="IX273" s="2"/>
      <c r="IY273" s="2"/>
      <c r="IZ273" s="2"/>
      <c r="JA273" s="2"/>
      <c r="JB273" s="2"/>
      <c r="JC273" s="2"/>
      <c r="JD273" s="2"/>
      <c r="JE273" s="2"/>
      <c r="JF273" s="2"/>
      <c r="JG273" s="2"/>
      <c r="JH273" s="2"/>
      <c r="JI273" s="2"/>
      <c r="JJ273" s="2"/>
      <c r="JK273" s="2"/>
      <c r="JL273" s="2"/>
      <c r="JM273" s="2"/>
      <c r="JN273" s="2"/>
      <c r="JO273" s="2"/>
      <c r="JP273" s="2"/>
      <c r="JQ273" s="2"/>
      <c r="JR273" s="2"/>
      <c r="JS273" s="2"/>
      <c r="JT273" s="2"/>
      <c r="JU273" s="2"/>
      <c r="JV273" s="2"/>
      <c r="JW273" s="2"/>
      <c r="JX273" s="2"/>
      <c r="JY273" s="2"/>
      <c r="JZ273" s="2"/>
      <c r="KA273" s="2"/>
      <c r="KB273" s="2"/>
      <c r="KC273" s="2"/>
      <c r="KD273" s="2"/>
      <c r="KE273" s="2"/>
      <c r="KF273" s="2"/>
      <c r="KG273" s="2"/>
      <c r="KH273" s="2"/>
      <c r="KI273" s="2"/>
      <c r="KJ273" s="2"/>
      <c r="KK273" s="2"/>
      <c r="KL273" s="2"/>
      <c r="KM273" s="2"/>
      <c r="KN273" s="2"/>
      <c r="KO273" s="2"/>
      <c r="KP273" s="2"/>
      <c r="KQ273" s="2"/>
      <c r="KR273" s="2"/>
      <c r="KS273" s="2"/>
      <c r="KT273" s="2"/>
      <c r="KU273" s="2"/>
      <c r="KV273" s="2"/>
      <c r="KW273" s="2"/>
      <c r="KX273" s="2"/>
      <c r="KY273" s="2"/>
      <c r="KZ273" s="2"/>
      <c r="LA273" s="2"/>
      <c r="LB273" s="2"/>
      <c r="LC273" s="2"/>
      <c r="LD273" s="2"/>
      <c r="LE273" s="2"/>
      <c r="LF273" s="2"/>
      <c r="LG273" s="2"/>
      <c r="LH273" s="2"/>
      <c r="LI273" s="2"/>
      <c r="LJ273" s="2"/>
      <c r="LK273" s="2"/>
      <c r="LL273" s="2"/>
      <c r="LM273" s="2"/>
      <c r="LN273" s="2"/>
      <c r="LO273" s="2"/>
      <c r="LP273" s="2"/>
      <c r="LQ273" s="2"/>
      <c r="LR273" s="2"/>
      <c r="LS273" s="2"/>
      <c r="LT273" s="2"/>
      <c r="LU273" s="2"/>
      <c r="LV273" s="2"/>
      <c r="LW273" s="2"/>
      <c r="LX273" s="2"/>
      <c r="LY273" s="2"/>
      <c r="LZ273" s="2"/>
      <c r="MA273" s="2"/>
      <c r="MB273" s="2"/>
      <c r="MC273" s="2"/>
      <c r="MD273" s="2"/>
      <c r="ME273" s="2"/>
      <c r="MF273" s="2"/>
      <c r="MG273" s="2"/>
      <c r="MH273" s="2"/>
      <c r="MI273" s="2"/>
      <c r="MJ273" s="2"/>
      <c r="MK273" s="2"/>
      <c r="ML273" s="2"/>
      <c r="MM273" s="2"/>
      <c r="MN273" s="2"/>
      <c r="MO273" s="2"/>
      <c r="MP273" s="2"/>
      <c r="MQ273" s="2"/>
      <c r="MR273" s="2"/>
      <c r="MS273" s="2"/>
      <c r="MT273" s="2"/>
      <c r="MU273" s="2"/>
      <c r="MV273" s="2"/>
      <c r="MW273" s="2"/>
      <c r="MX273" s="2"/>
      <c r="MY273" s="2"/>
      <c r="MZ273" s="2"/>
      <c r="NA273" s="2"/>
      <c r="NB273" s="2"/>
      <c r="NC273" s="2"/>
      <c r="ND273" s="2"/>
      <c r="NE273" s="2"/>
      <c r="NF273" s="2"/>
      <c r="NG273" s="2"/>
      <c r="NH273" s="2"/>
      <c r="NI273" s="2"/>
      <c r="NJ273" s="2"/>
      <c r="NK273" s="2"/>
      <c r="NL273" s="2"/>
      <c r="NM273" s="2"/>
      <c r="NN273" s="2"/>
      <c r="NO273" s="2"/>
      <c r="NP273" s="2"/>
      <c r="NQ273" s="2"/>
      <c r="NR273" s="2"/>
      <c r="NS273" s="2"/>
      <c r="NT273" s="2"/>
      <c r="NU273" s="2"/>
      <c r="NV273" s="2"/>
      <c r="NW273" s="2"/>
      <c r="NX273" s="2"/>
      <c r="NY273" s="2"/>
      <c r="NZ273" s="2"/>
      <c r="OA273" s="2"/>
      <c r="OB273" s="2"/>
      <c r="OC273" s="2"/>
      <c r="OD273" s="2"/>
      <c r="OE273" s="2"/>
      <c r="OF273" s="2"/>
      <c r="OG273" s="2"/>
      <c r="OH273" s="2"/>
      <c r="OI273" s="2"/>
      <c r="OJ273" s="2"/>
      <c r="OK273" s="2"/>
      <c r="OL273" s="2"/>
      <c r="OM273" s="2"/>
      <c r="ON273" s="2"/>
      <c r="OO273" s="2"/>
      <c r="OP273" s="2"/>
      <c r="OQ273" s="2"/>
      <c r="OR273" s="2"/>
      <c r="OS273" s="2"/>
      <c r="OT273" s="2"/>
      <c r="OU273" s="2"/>
      <c r="OV273" s="2"/>
      <c r="OW273" s="2"/>
      <c r="OX273" s="2"/>
      <c r="OY273" s="2"/>
      <c r="OZ273" s="2"/>
      <c r="PA273" s="2"/>
      <c r="PB273" s="2"/>
      <c r="PC273" s="2"/>
      <c r="PD273" s="2"/>
      <c r="PE273" s="2"/>
      <c r="PF273" s="2"/>
      <c r="PG273" s="2"/>
      <c r="PH273" s="2"/>
      <c r="PI273" s="2"/>
      <c r="PJ273" s="2"/>
      <c r="PK273" s="2"/>
      <c r="PL273" s="2"/>
      <c r="PM273" s="2"/>
      <c r="PN273" s="2"/>
      <c r="PO273" s="2"/>
      <c r="PP273" s="2"/>
      <c r="PQ273" s="2"/>
      <c r="PR273" s="2"/>
      <c r="PS273" s="2"/>
      <c r="PT273" s="2"/>
      <c r="PU273" s="2"/>
      <c r="PV273" s="2"/>
      <c r="PW273" s="2"/>
      <c r="PX273" s="2"/>
      <c r="PY273" s="2"/>
      <c r="PZ273" s="2"/>
      <c r="QA273" s="2"/>
      <c r="QB273" s="2"/>
      <c r="QC273" s="2"/>
      <c r="QD273" s="2"/>
      <c r="QE273" s="2"/>
      <c r="QF273" s="2"/>
      <c r="QG273" s="2"/>
      <c r="QH273" s="2"/>
      <c r="QI273" s="2"/>
      <c r="QJ273" s="2"/>
      <c r="QK273" s="2"/>
      <c r="QL273" s="2"/>
      <c r="QM273" s="2"/>
      <c r="QN273" s="2"/>
      <c r="QO273" s="2"/>
      <c r="QP273" s="2"/>
      <c r="QQ273" s="2"/>
      <c r="QR273" s="2"/>
      <c r="QS273" s="2"/>
      <c r="QT273" s="2"/>
      <c r="QU273" s="2"/>
      <c r="QV273" s="2"/>
      <c r="QW273" s="2"/>
      <c r="QX273" s="2"/>
      <c r="QY273" s="2"/>
      <c r="QZ273" s="2"/>
      <c r="RA273" s="2"/>
      <c r="RB273" s="2"/>
      <c r="RC273" s="2"/>
      <c r="RD273" s="2"/>
      <c r="RE273" s="2"/>
      <c r="RF273" s="2"/>
      <c r="RG273" s="2"/>
      <c r="RH273" s="2"/>
      <c r="RI273" s="2"/>
      <c r="RJ273" s="2"/>
      <c r="RK273" s="2"/>
      <c r="RL273" s="2"/>
      <c r="RM273" s="2"/>
      <c r="RN273" s="2"/>
      <c r="RO273" s="2"/>
      <c r="RP273" s="2"/>
      <c r="RQ273" s="2"/>
      <c r="RR273" s="2"/>
      <c r="RS273" s="2"/>
      <c r="RT273" s="2"/>
      <c r="RU273" s="2"/>
      <c r="RV273" s="2"/>
      <c r="RW273" s="2"/>
      <c r="RX273" s="2"/>
      <c r="RY273" s="2"/>
      <c r="RZ273" s="2"/>
      <c r="SA273" s="2"/>
      <c r="SB273" s="2"/>
      <c r="SC273" s="2"/>
      <c r="SD273" s="2"/>
      <c r="SE273" s="2"/>
      <c r="SF273" s="2"/>
      <c r="SG273" s="2"/>
      <c r="SH273" s="2"/>
      <c r="SI273" s="2"/>
      <c r="SJ273" s="2"/>
      <c r="SK273" s="2"/>
      <c r="SL273" s="2"/>
      <c r="SM273" s="2"/>
      <c r="SN273" s="2"/>
      <c r="SO273" s="2"/>
      <c r="SP273" s="2"/>
      <c r="SQ273" s="2"/>
      <c r="SR273" s="2"/>
      <c r="SS273" s="2"/>
      <c r="ST273" s="2"/>
      <c r="SU273" s="2"/>
      <c r="SV273" s="2"/>
      <c r="SW273" s="2"/>
      <c r="SX273" s="2"/>
      <c r="SY273" s="2"/>
      <c r="SZ273" s="2"/>
      <c r="TA273" s="2"/>
      <c r="TB273" s="2"/>
      <c r="TC273" s="2"/>
      <c r="TD273" s="2"/>
      <c r="TE273" s="2"/>
      <c r="TF273" s="2"/>
      <c r="TG273" s="2"/>
      <c r="TH273" s="2"/>
      <c r="TI273" s="2"/>
      <c r="TJ273" s="2"/>
      <c r="TK273" s="2"/>
      <c r="TL273" s="2"/>
      <c r="TM273" s="2"/>
      <c r="TN273" s="2"/>
      <c r="TO273" s="2"/>
      <c r="TP273" s="2"/>
      <c r="TQ273" s="2"/>
      <c r="TR273" s="2"/>
      <c r="TS273" s="2"/>
      <c r="TT273" s="2"/>
      <c r="TU273" s="2"/>
      <c r="TV273" s="2"/>
      <c r="TW273" s="2"/>
      <c r="TX273" s="2"/>
      <c r="TY273" s="2"/>
      <c r="TZ273" s="2"/>
      <c r="UA273" s="2"/>
      <c r="UB273" s="2"/>
      <c r="UC273" s="2"/>
      <c r="UD273" s="2"/>
      <c r="UE273" s="2"/>
      <c r="UF273" s="2"/>
      <c r="UG273" s="2"/>
      <c r="UH273" s="2"/>
      <c r="UI273" s="2"/>
      <c r="UJ273" s="2"/>
      <c r="UK273" s="2"/>
      <c r="UL273" s="2"/>
      <c r="UM273" s="2"/>
      <c r="UN273" s="2"/>
      <c r="UO273" s="2"/>
      <c r="UP273" s="2"/>
      <c r="UQ273" s="2"/>
      <c r="UR273" s="2"/>
      <c r="US273" s="2"/>
      <c r="UT273" s="2"/>
      <c r="UU273" s="2"/>
      <c r="UV273" s="2"/>
      <c r="UW273" s="2"/>
      <c r="UX273" s="2"/>
      <c r="UY273" s="2"/>
      <c r="UZ273" s="2"/>
      <c r="VA273" s="2"/>
      <c r="VB273" s="2"/>
      <c r="VC273" s="2"/>
      <c r="VD273" s="2"/>
      <c r="VE273" s="2"/>
      <c r="VF273" s="2"/>
      <c r="VG273" s="2"/>
      <c r="VH273" s="2"/>
      <c r="VI273" s="2"/>
      <c r="VJ273" s="2"/>
      <c r="VK273" s="2"/>
      <c r="VL273" s="2"/>
      <c r="VM273" s="2"/>
      <c r="VN273" s="2"/>
      <c r="VO273" s="2"/>
      <c r="VP273" s="2"/>
      <c r="VQ273" s="2"/>
      <c r="VR273" s="2"/>
      <c r="VS273" s="2"/>
      <c r="VT273" s="2"/>
      <c r="VU273" s="2"/>
      <c r="VV273" s="2"/>
      <c r="VW273" s="2"/>
      <c r="VX273" s="2"/>
      <c r="VY273" s="2"/>
      <c r="VZ273" s="2"/>
      <c r="WA273" s="2"/>
      <c r="WB273" s="2"/>
      <c r="WC273" s="2"/>
      <c r="WD273" s="2"/>
      <c r="WE273" s="2"/>
      <c r="WF273" s="2"/>
      <c r="WG273" s="2"/>
      <c r="WH273" s="2"/>
      <c r="WI273" s="2"/>
      <c r="WJ273" s="2"/>
      <c r="WK273" s="2"/>
      <c r="WL273" s="2"/>
      <c r="WM273" s="2"/>
      <c r="WN273" s="2"/>
      <c r="WO273" s="2"/>
      <c r="WP273" s="2"/>
      <c r="WQ273" s="2"/>
      <c r="WR273" s="2"/>
      <c r="WS273" s="2"/>
      <c r="WT273" s="2"/>
      <c r="WU273" s="2"/>
      <c r="WV273" s="2"/>
      <c r="WW273" s="2"/>
      <c r="WX273" s="2"/>
      <c r="WY273" s="2"/>
      <c r="WZ273" s="2"/>
      <c r="XA273" s="2"/>
      <c r="XB273" s="2"/>
      <c r="XC273" s="2"/>
      <c r="XD273" s="2"/>
      <c r="XE273" s="2"/>
      <c r="XF273" s="2"/>
      <c r="XG273" s="2"/>
      <c r="XH273" s="2"/>
      <c r="XI273" s="2"/>
      <c r="XJ273" s="2"/>
      <c r="XK273" s="2"/>
      <c r="XL273" s="2"/>
      <c r="XM273" s="2"/>
      <c r="XN273" s="2"/>
      <c r="XO273" s="2"/>
      <c r="XP273" s="2"/>
      <c r="XQ273" s="2"/>
      <c r="XR273" s="2"/>
      <c r="XS273" s="2"/>
      <c r="XT273" s="2"/>
      <c r="XU273" s="2"/>
      <c r="XV273" s="2"/>
      <c r="XW273" s="2"/>
      <c r="XX273" s="2"/>
      <c r="XY273" s="2"/>
      <c r="XZ273" s="2"/>
      <c r="YA273" s="2"/>
      <c r="YB273" s="2"/>
      <c r="YC273" s="2"/>
      <c r="YD273" s="2"/>
      <c r="YE273" s="2"/>
      <c r="YF273" s="2"/>
      <c r="YG273" s="2"/>
      <c r="YH273" s="2"/>
      <c r="YI273" s="2"/>
      <c r="YJ273" s="2"/>
      <c r="YK273" s="2"/>
      <c r="YL273" s="2"/>
      <c r="YM273" s="2"/>
      <c r="YN273" s="2"/>
      <c r="YO273" s="2"/>
      <c r="YP273" s="2"/>
      <c r="YQ273" s="2"/>
      <c r="YR273" s="2"/>
      <c r="YS273" s="2"/>
      <c r="YT273" s="2"/>
      <c r="YU273" s="2"/>
      <c r="YV273" s="2"/>
      <c r="YW273" s="2"/>
      <c r="YX273" s="2"/>
      <c r="YY273" s="2"/>
      <c r="YZ273" s="2"/>
      <c r="ZA273" s="2"/>
      <c r="ZB273" s="2"/>
      <c r="ZC273" s="2"/>
      <c r="ZD273" s="2"/>
      <c r="ZE273" s="2"/>
      <c r="ZF273" s="2"/>
      <c r="ZG273" s="2"/>
      <c r="ZH273" s="2"/>
      <c r="ZI273" s="2"/>
      <c r="ZJ273" s="2"/>
      <c r="ZK273" s="2"/>
      <c r="ZL273" s="2"/>
      <c r="ZM273" s="2"/>
      <c r="ZN273" s="2"/>
      <c r="ZO273" s="2"/>
      <c r="ZP273" s="2"/>
      <c r="ZQ273" s="2"/>
      <c r="ZR273" s="2"/>
      <c r="ZS273" s="2"/>
      <c r="ZT273" s="2"/>
      <c r="ZU273" s="2"/>
      <c r="ZV273" s="2"/>
      <c r="ZW273" s="2"/>
      <c r="ZX273" s="2"/>
      <c r="ZY273" s="2"/>
      <c r="ZZ273" s="2"/>
      <c r="AAA273" s="2"/>
      <c r="AAB273" s="2"/>
      <c r="AAC273" s="2"/>
      <c r="AAD273" s="2"/>
      <c r="AAE273" s="2"/>
      <c r="AAF273" s="2"/>
      <c r="AAG273" s="2"/>
      <c r="AAH273" s="2"/>
      <c r="AAI273" s="2"/>
      <c r="AAJ273" s="2"/>
      <c r="AAK273" s="2"/>
      <c r="AAL273" s="2"/>
      <c r="AAM273" s="2"/>
      <c r="AAN273" s="2"/>
      <c r="AAO273" s="2"/>
      <c r="AAP273" s="2"/>
      <c r="AAQ273" s="2"/>
      <c r="AAR273" s="2"/>
      <c r="AAS273" s="2"/>
      <c r="AAT273" s="2"/>
      <c r="AAU273" s="2"/>
      <c r="AAV273" s="2"/>
      <c r="AAW273" s="2"/>
      <c r="AAX273" s="2"/>
      <c r="AAY273" s="2"/>
      <c r="AAZ273" s="2"/>
      <c r="ABA273" s="2"/>
      <c r="ABB273" s="2"/>
      <c r="ABC273" s="2"/>
      <c r="ABD273" s="2"/>
      <c r="ABE273" s="2"/>
      <c r="ABF273" s="2"/>
      <c r="ABG273" s="2"/>
      <c r="ABH273" s="2"/>
      <c r="ABI273" s="2"/>
      <c r="ABJ273" s="2"/>
      <c r="ABK273" s="2"/>
      <c r="ABL273" s="2"/>
      <c r="ABM273" s="2"/>
      <c r="ABN273" s="2"/>
      <c r="ABO273" s="2"/>
      <c r="ABP273" s="2"/>
      <c r="ABQ273" s="2"/>
      <c r="ABR273" s="2"/>
      <c r="ABS273" s="2"/>
      <c r="ABT273" s="2"/>
      <c r="ABU273" s="2"/>
      <c r="ABV273" s="2"/>
      <c r="ABW273" s="2"/>
      <c r="ABX273" s="2"/>
      <c r="ABY273" s="2"/>
      <c r="ABZ273" s="2"/>
      <c r="ACA273" s="2"/>
      <c r="ACB273" s="2"/>
      <c r="ACC273" s="2"/>
      <c r="ACD273" s="2"/>
      <c r="ACE273" s="2"/>
      <c r="ACF273" s="2"/>
      <c r="ACG273" s="2"/>
      <c r="ACH273" s="2"/>
      <c r="ACI273" s="2"/>
      <c r="ACJ273" s="2"/>
      <c r="ACK273" s="2"/>
      <c r="ACL273" s="2"/>
      <c r="ACM273" s="2"/>
      <c r="ACN273" s="2"/>
      <c r="ACO273" s="2"/>
      <c r="ACP273" s="2"/>
      <c r="ACQ273" s="2"/>
      <c r="ACR273" s="2"/>
      <c r="ACS273" s="2"/>
      <c r="ACT273" s="2"/>
      <c r="ACU273" s="2"/>
      <c r="ACV273" s="2"/>
      <c r="ACW273" s="2"/>
      <c r="ACX273" s="2"/>
      <c r="ACY273" s="2"/>
      <c r="ACZ273" s="2"/>
      <c r="ADA273" s="2"/>
      <c r="ADB273" s="2"/>
      <c r="ADC273" s="2"/>
      <c r="ADD273" s="2"/>
      <c r="ADE273" s="2"/>
      <c r="ADF273" s="2"/>
      <c r="ADG273" s="2"/>
      <c r="ADH273" s="2"/>
      <c r="ADI273" s="2"/>
      <c r="ADJ273" s="2"/>
      <c r="ADK273" s="2"/>
      <c r="ADL273" s="2"/>
      <c r="ADM273" s="2"/>
      <c r="ADN273" s="2"/>
      <c r="ADO273" s="2"/>
      <c r="ADP273" s="2"/>
      <c r="ADQ273" s="2"/>
      <c r="ADR273" s="2"/>
      <c r="ADS273" s="2"/>
      <c r="ADT273" s="2"/>
      <c r="ADU273" s="2"/>
      <c r="ADV273" s="2"/>
      <c r="ADW273" s="2"/>
      <c r="ADX273" s="2"/>
      <c r="ADY273" s="2"/>
      <c r="ADZ273" s="2"/>
      <c r="AEA273" s="2"/>
      <c r="AEB273" s="2"/>
      <c r="AEC273" s="2"/>
      <c r="AED273" s="2"/>
      <c r="AEE273" s="2"/>
      <c r="AEF273" s="2"/>
      <c r="AEG273" s="2"/>
      <c r="AEH273" s="2"/>
      <c r="AEI273" s="2"/>
      <c r="AEJ273" s="2"/>
      <c r="AEK273" s="2"/>
      <c r="AEL273" s="2"/>
      <c r="AEM273" s="2"/>
      <c r="AEN273" s="2"/>
      <c r="AEO273" s="2"/>
      <c r="AEP273" s="2"/>
      <c r="AEQ273" s="2"/>
      <c r="AER273" s="2"/>
      <c r="AES273" s="2"/>
      <c r="AET273" s="2"/>
      <c r="AEU273" s="2"/>
      <c r="AEV273" s="2"/>
      <c r="AEW273" s="2"/>
      <c r="AEX273" s="2"/>
      <c r="AEY273" s="2"/>
      <c r="AEZ273" s="2"/>
      <c r="AFA273" s="2"/>
      <c r="AFB273" s="2"/>
      <c r="AFC273" s="2"/>
      <c r="AFD273" s="2"/>
      <c r="AFE273" s="2"/>
      <c r="AFF273" s="2"/>
      <c r="AFG273" s="2"/>
      <c r="AFH273" s="2"/>
      <c r="AFI273" s="2"/>
      <c r="AFJ273" s="2"/>
      <c r="AFK273" s="2"/>
      <c r="AFL273" s="2"/>
      <c r="AFM273" s="2"/>
      <c r="AFN273" s="2"/>
      <c r="AFO273" s="2"/>
      <c r="AFP273" s="2"/>
      <c r="AFQ273" s="2"/>
      <c r="AFR273" s="2"/>
      <c r="AFS273" s="2"/>
      <c r="AFT273" s="2"/>
      <c r="AFU273" s="2"/>
      <c r="AFV273" s="2"/>
      <c r="AFW273" s="2"/>
      <c r="AFX273" s="2"/>
      <c r="AFY273" s="2"/>
      <c r="AFZ273" s="2"/>
      <c r="AGA273" s="2"/>
      <c r="AGB273" s="2"/>
      <c r="AGC273" s="2"/>
      <c r="AGD273" s="2"/>
      <c r="AGE273" s="2"/>
      <c r="AGF273" s="2"/>
      <c r="AGG273" s="2"/>
      <c r="AGH273" s="2"/>
      <c r="AGI273" s="2"/>
      <c r="AGJ273" s="2"/>
      <c r="AGK273" s="2"/>
      <c r="AGL273" s="2"/>
      <c r="AGM273" s="2"/>
      <c r="AGN273" s="2"/>
      <c r="AGO273" s="2"/>
      <c r="AGP273" s="2"/>
      <c r="AGQ273" s="2"/>
      <c r="AGR273" s="2"/>
      <c r="AGS273" s="2"/>
      <c r="AGT273" s="2"/>
      <c r="AGU273" s="2"/>
      <c r="AGV273" s="2"/>
      <c r="AGW273" s="2"/>
      <c r="AGX273" s="2"/>
      <c r="AGY273" s="2"/>
      <c r="AGZ273" s="2"/>
      <c r="AHA273" s="2"/>
      <c r="AHB273" s="2"/>
      <c r="AHC273" s="2"/>
      <c r="AHD273" s="2"/>
      <c r="AHE273" s="2"/>
      <c r="AHF273" s="2"/>
      <c r="AHG273" s="2"/>
      <c r="AHH273" s="2"/>
      <c r="AHI273" s="2"/>
      <c r="AHJ273" s="2"/>
      <c r="AHK273" s="2"/>
      <c r="AHL273" s="2"/>
      <c r="AHM273" s="2"/>
      <c r="AHN273" s="2"/>
      <c r="AHO273" s="2"/>
      <c r="AHP273" s="2"/>
      <c r="AHQ273" s="2"/>
      <c r="AHR273" s="2"/>
      <c r="AHS273" s="2"/>
      <c r="AHT273" s="2"/>
      <c r="AHU273" s="2"/>
      <c r="AHV273" s="2"/>
      <c r="AHW273" s="2"/>
      <c r="AHX273" s="2"/>
      <c r="AHY273" s="2"/>
      <c r="AHZ273" s="2"/>
      <c r="AIA273" s="2"/>
      <c r="AIB273" s="2"/>
      <c r="AIC273" s="2"/>
      <c r="AID273" s="2"/>
      <c r="AIE273" s="2"/>
      <c r="AIF273" s="2"/>
      <c r="AIG273" s="2"/>
      <c r="AIH273" s="2"/>
      <c r="AII273" s="2"/>
      <c r="AIJ273" s="2"/>
      <c r="AIK273" s="2"/>
      <c r="AIL273" s="2"/>
      <c r="AIM273" s="2"/>
      <c r="AIN273" s="2"/>
      <c r="AIO273" s="2"/>
      <c r="AIP273" s="2"/>
      <c r="AIQ273" s="2"/>
      <c r="AIR273" s="2"/>
      <c r="AIS273" s="2"/>
      <c r="AIT273" s="2"/>
      <c r="AIU273" s="2"/>
      <c r="AIV273" s="2"/>
      <c r="AIW273" s="2"/>
      <c r="AIX273" s="2"/>
      <c r="AIY273" s="2"/>
      <c r="AIZ273" s="2"/>
      <c r="AJA273" s="2"/>
      <c r="AJB273" s="2"/>
      <c r="AJC273" s="2"/>
      <c r="AJD273" s="2"/>
      <c r="AJE273" s="2"/>
      <c r="AJF273" s="2"/>
      <c r="AJG273" s="2"/>
      <c r="AJH273" s="2"/>
      <c r="AJI273" s="2"/>
      <c r="AJJ273" s="2"/>
      <c r="AJK273" s="2"/>
      <c r="AJL273" s="2"/>
      <c r="AJM273" s="2"/>
      <c r="AJN273" s="2"/>
      <c r="AJO273" s="2"/>
      <c r="AJP273" s="2"/>
      <c r="AJQ273" s="2"/>
    </row>
    <row r="274" spans="1:953" s="1" customFormat="1">
      <c r="A274" s="2"/>
      <c r="B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/>
      <c r="FO274" s="2"/>
      <c r="FP274" s="2"/>
      <c r="FQ274" s="2"/>
      <c r="FR274" s="2"/>
      <c r="FS274" s="2"/>
      <c r="FT274" s="2"/>
      <c r="FU274" s="2"/>
      <c r="FV274" s="2"/>
      <c r="FW274" s="2"/>
      <c r="FX274" s="2"/>
      <c r="FY274" s="2"/>
      <c r="FZ274" s="2"/>
      <c r="GA274" s="2"/>
      <c r="GB274" s="2"/>
      <c r="GC274" s="2"/>
      <c r="GD274" s="2"/>
      <c r="GE274" s="2"/>
      <c r="GF274" s="2"/>
      <c r="GG274" s="2"/>
      <c r="GH274" s="2"/>
      <c r="GI274" s="2"/>
      <c r="GJ274" s="2"/>
      <c r="GK274" s="2"/>
      <c r="GL274" s="2"/>
      <c r="GM274" s="2"/>
      <c r="GN274" s="2"/>
      <c r="GO274" s="2"/>
      <c r="GP274" s="2"/>
      <c r="GQ274" s="2"/>
      <c r="GR274" s="2"/>
      <c r="GS274" s="2"/>
      <c r="GT274" s="2"/>
      <c r="GU274" s="2"/>
      <c r="GV274" s="2"/>
      <c r="GW274" s="2"/>
      <c r="GX274" s="2"/>
      <c r="GY274" s="2"/>
      <c r="GZ274" s="2"/>
      <c r="HA274" s="2"/>
      <c r="HB274" s="2"/>
      <c r="HC274" s="2"/>
      <c r="HD274" s="2"/>
      <c r="HE274" s="2"/>
      <c r="HF274" s="2"/>
      <c r="HG274" s="2"/>
      <c r="HH274" s="2"/>
      <c r="HI274" s="2"/>
      <c r="HJ274" s="2"/>
      <c r="HK274" s="2"/>
      <c r="HL274" s="2"/>
      <c r="HM274" s="2"/>
      <c r="HN274" s="2"/>
      <c r="HO274" s="2"/>
      <c r="HP274" s="2"/>
      <c r="HQ274" s="2"/>
      <c r="HR274" s="2"/>
      <c r="HS274" s="2"/>
      <c r="HT274" s="2"/>
      <c r="HU274" s="2"/>
      <c r="HV274" s="2"/>
      <c r="HW274" s="2"/>
      <c r="HX274" s="2"/>
      <c r="HY274" s="2"/>
      <c r="HZ274" s="2"/>
      <c r="IA274" s="2"/>
      <c r="IB274" s="2"/>
      <c r="IC274" s="2"/>
      <c r="ID274" s="2"/>
      <c r="IE274" s="2"/>
      <c r="IF274" s="2"/>
      <c r="IG274" s="2"/>
      <c r="IH274" s="2"/>
      <c r="II274" s="2"/>
      <c r="IJ274" s="2"/>
      <c r="IK274" s="2"/>
      <c r="IL274" s="2"/>
      <c r="IM274" s="2"/>
      <c r="IN274" s="2"/>
      <c r="IO274" s="2"/>
      <c r="IP274" s="2"/>
      <c r="IQ274" s="2"/>
      <c r="IR274" s="2"/>
      <c r="IS274" s="2"/>
      <c r="IT274" s="2"/>
      <c r="IU274" s="2"/>
      <c r="IV274" s="2"/>
      <c r="IW274" s="2"/>
      <c r="IX274" s="2"/>
      <c r="IY274" s="2"/>
      <c r="IZ274" s="2"/>
      <c r="JA274" s="2"/>
      <c r="JB274" s="2"/>
      <c r="JC274" s="2"/>
      <c r="JD274" s="2"/>
      <c r="JE274" s="2"/>
      <c r="JF274" s="2"/>
      <c r="JG274" s="2"/>
      <c r="JH274" s="2"/>
      <c r="JI274" s="2"/>
      <c r="JJ274" s="2"/>
      <c r="JK274" s="2"/>
      <c r="JL274" s="2"/>
      <c r="JM274" s="2"/>
      <c r="JN274" s="2"/>
      <c r="JO274" s="2"/>
      <c r="JP274" s="2"/>
      <c r="JQ274" s="2"/>
      <c r="JR274" s="2"/>
      <c r="JS274" s="2"/>
      <c r="JT274" s="2"/>
      <c r="JU274" s="2"/>
      <c r="JV274" s="2"/>
      <c r="JW274" s="2"/>
      <c r="JX274" s="2"/>
      <c r="JY274" s="2"/>
      <c r="JZ274" s="2"/>
      <c r="KA274" s="2"/>
      <c r="KB274" s="2"/>
      <c r="KC274" s="2"/>
      <c r="KD274" s="2"/>
      <c r="KE274" s="2"/>
      <c r="KF274" s="2"/>
      <c r="KG274" s="2"/>
      <c r="KH274" s="2"/>
      <c r="KI274" s="2"/>
      <c r="KJ274" s="2"/>
      <c r="KK274" s="2"/>
      <c r="KL274" s="2"/>
      <c r="KM274" s="2"/>
      <c r="KN274" s="2"/>
      <c r="KO274" s="2"/>
      <c r="KP274" s="2"/>
      <c r="KQ274" s="2"/>
      <c r="KR274" s="2"/>
      <c r="KS274" s="2"/>
      <c r="KT274" s="2"/>
      <c r="KU274" s="2"/>
      <c r="KV274" s="2"/>
      <c r="KW274" s="2"/>
      <c r="KX274" s="2"/>
      <c r="KY274" s="2"/>
      <c r="KZ274" s="2"/>
      <c r="LA274" s="2"/>
      <c r="LB274" s="2"/>
      <c r="LC274" s="2"/>
      <c r="LD274" s="2"/>
      <c r="LE274" s="2"/>
      <c r="LF274" s="2"/>
      <c r="LG274" s="2"/>
      <c r="LH274" s="2"/>
      <c r="LI274" s="2"/>
      <c r="LJ274" s="2"/>
      <c r="LK274" s="2"/>
      <c r="LL274" s="2"/>
      <c r="LM274" s="2"/>
      <c r="LN274" s="2"/>
      <c r="LO274" s="2"/>
      <c r="LP274" s="2"/>
      <c r="LQ274" s="2"/>
      <c r="LR274" s="2"/>
      <c r="LS274" s="2"/>
      <c r="LT274" s="2"/>
      <c r="LU274" s="2"/>
      <c r="LV274" s="2"/>
      <c r="LW274" s="2"/>
      <c r="LX274" s="2"/>
      <c r="LY274" s="2"/>
      <c r="LZ274" s="2"/>
      <c r="MA274" s="2"/>
      <c r="MB274" s="2"/>
      <c r="MC274" s="2"/>
      <c r="MD274" s="2"/>
      <c r="ME274" s="2"/>
      <c r="MF274" s="2"/>
      <c r="MG274" s="2"/>
      <c r="MH274" s="2"/>
      <c r="MI274" s="2"/>
      <c r="MJ274" s="2"/>
      <c r="MK274" s="2"/>
      <c r="ML274" s="2"/>
      <c r="MM274" s="2"/>
      <c r="MN274" s="2"/>
      <c r="MO274" s="2"/>
      <c r="MP274" s="2"/>
      <c r="MQ274" s="2"/>
      <c r="MR274" s="2"/>
      <c r="MS274" s="2"/>
      <c r="MT274" s="2"/>
      <c r="MU274" s="2"/>
      <c r="MV274" s="2"/>
      <c r="MW274" s="2"/>
      <c r="MX274" s="2"/>
      <c r="MY274" s="2"/>
      <c r="MZ274" s="2"/>
      <c r="NA274" s="2"/>
      <c r="NB274" s="2"/>
      <c r="NC274" s="2"/>
      <c r="ND274" s="2"/>
      <c r="NE274" s="2"/>
      <c r="NF274" s="2"/>
      <c r="NG274" s="2"/>
      <c r="NH274" s="2"/>
      <c r="NI274" s="2"/>
      <c r="NJ274" s="2"/>
      <c r="NK274" s="2"/>
      <c r="NL274" s="2"/>
      <c r="NM274" s="2"/>
      <c r="NN274" s="2"/>
      <c r="NO274" s="2"/>
      <c r="NP274" s="2"/>
      <c r="NQ274" s="2"/>
      <c r="NR274" s="2"/>
      <c r="NS274" s="2"/>
      <c r="NT274" s="2"/>
      <c r="NU274" s="2"/>
      <c r="NV274" s="2"/>
      <c r="NW274" s="2"/>
      <c r="NX274" s="2"/>
      <c r="NY274" s="2"/>
      <c r="NZ274" s="2"/>
      <c r="OA274" s="2"/>
      <c r="OB274" s="2"/>
      <c r="OC274" s="2"/>
      <c r="OD274" s="2"/>
      <c r="OE274" s="2"/>
      <c r="OF274" s="2"/>
      <c r="OG274" s="2"/>
      <c r="OH274" s="2"/>
      <c r="OI274" s="2"/>
      <c r="OJ274" s="2"/>
      <c r="OK274" s="2"/>
      <c r="OL274" s="2"/>
      <c r="OM274" s="2"/>
      <c r="ON274" s="2"/>
      <c r="OO274" s="2"/>
      <c r="OP274" s="2"/>
      <c r="OQ274" s="2"/>
      <c r="OR274" s="2"/>
      <c r="OS274" s="2"/>
      <c r="OT274" s="2"/>
      <c r="OU274" s="2"/>
      <c r="OV274" s="2"/>
      <c r="OW274" s="2"/>
      <c r="OX274" s="2"/>
      <c r="OY274" s="2"/>
      <c r="OZ274" s="2"/>
      <c r="PA274" s="2"/>
      <c r="PB274" s="2"/>
      <c r="PC274" s="2"/>
      <c r="PD274" s="2"/>
      <c r="PE274" s="2"/>
      <c r="PF274" s="2"/>
      <c r="PG274" s="2"/>
      <c r="PH274" s="2"/>
      <c r="PI274" s="2"/>
      <c r="PJ274" s="2"/>
      <c r="PK274" s="2"/>
      <c r="PL274" s="2"/>
      <c r="PM274" s="2"/>
      <c r="PN274" s="2"/>
      <c r="PO274" s="2"/>
      <c r="PP274" s="2"/>
      <c r="PQ274" s="2"/>
      <c r="PR274" s="2"/>
      <c r="PS274" s="2"/>
      <c r="PT274" s="2"/>
      <c r="PU274" s="2"/>
      <c r="PV274" s="2"/>
      <c r="PW274" s="2"/>
      <c r="PX274" s="2"/>
      <c r="PY274" s="2"/>
      <c r="PZ274" s="2"/>
      <c r="QA274" s="2"/>
      <c r="QB274" s="2"/>
      <c r="QC274" s="2"/>
      <c r="QD274" s="2"/>
      <c r="QE274" s="2"/>
      <c r="QF274" s="2"/>
      <c r="QG274" s="2"/>
      <c r="QH274" s="2"/>
      <c r="QI274" s="2"/>
      <c r="QJ274" s="2"/>
      <c r="QK274" s="2"/>
      <c r="QL274" s="2"/>
      <c r="QM274" s="2"/>
      <c r="QN274" s="2"/>
      <c r="QO274" s="2"/>
      <c r="QP274" s="2"/>
      <c r="QQ274" s="2"/>
      <c r="QR274" s="2"/>
      <c r="QS274" s="2"/>
      <c r="QT274" s="2"/>
      <c r="QU274" s="2"/>
      <c r="QV274" s="2"/>
      <c r="QW274" s="2"/>
      <c r="QX274" s="2"/>
      <c r="QY274" s="2"/>
      <c r="QZ274" s="2"/>
      <c r="RA274" s="2"/>
      <c r="RB274" s="2"/>
      <c r="RC274" s="2"/>
      <c r="RD274" s="2"/>
      <c r="RE274" s="2"/>
      <c r="RF274" s="2"/>
      <c r="RG274" s="2"/>
      <c r="RH274" s="2"/>
      <c r="RI274" s="2"/>
      <c r="RJ274" s="2"/>
      <c r="RK274" s="2"/>
      <c r="RL274" s="2"/>
      <c r="RM274" s="2"/>
      <c r="RN274" s="2"/>
      <c r="RO274" s="2"/>
      <c r="RP274" s="2"/>
      <c r="RQ274" s="2"/>
      <c r="RR274" s="2"/>
      <c r="RS274" s="2"/>
      <c r="RT274" s="2"/>
      <c r="RU274" s="2"/>
      <c r="RV274" s="2"/>
      <c r="RW274" s="2"/>
      <c r="RX274" s="2"/>
      <c r="RY274" s="2"/>
      <c r="RZ274" s="2"/>
      <c r="SA274" s="2"/>
      <c r="SB274" s="2"/>
      <c r="SC274" s="2"/>
      <c r="SD274" s="2"/>
      <c r="SE274" s="2"/>
      <c r="SF274" s="2"/>
      <c r="SG274" s="2"/>
      <c r="SH274" s="2"/>
      <c r="SI274" s="2"/>
      <c r="SJ274" s="2"/>
      <c r="SK274" s="2"/>
      <c r="SL274" s="2"/>
      <c r="SM274" s="2"/>
      <c r="SN274" s="2"/>
      <c r="SO274" s="2"/>
      <c r="SP274" s="2"/>
      <c r="SQ274" s="2"/>
      <c r="SR274" s="2"/>
      <c r="SS274" s="2"/>
      <c r="ST274" s="2"/>
      <c r="SU274" s="2"/>
      <c r="SV274" s="2"/>
      <c r="SW274" s="2"/>
      <c r="SX274" s="2"/>
      <c r="SY274" s="2"/>
      <c r="SZ274" s="2"/>
      <c r="TA274" s="2"/>
      <c r="TB274" s="2"/>
      <c r="TC274" s="2"/>
      <c r="TD274" s="2"/>
      <c r="TE274" s="2"/>
      <c r="TF274" s="2"/>
      <c r="TG274" s="2"/>
      <c r="TH274" s="2"/>
      <c r="TI274" s="2"/>
      <c r="TJ274" s="2"/>
      <c r="TK274" s="2"/>
      <c r="TL274" s="2"/>
      <c r="TM274" s="2"/>
      <c r="TN274" s="2"/>
      <c r="TO274" s="2"/>
      <c r="TP274" s="2"/>
      <c r="TQ274" s="2"/>
      <c r="TR274" s="2"/>
      <c r="TS274" s="2"/>
      <c r="TT274" s="2"/>
      <c r="TU274" s="2"/>
      <c r="TV274" s="2"/>
      <c r="TW274" s="2"/>
      <c r="TX274" s="2"/>
      <c r="TY274" s="2"/>
      <c r="TZ274" s="2"/>
      <c r="UA274" s="2"/>
      <c r="UB274" s="2"/>
      <c r="UC274" s="2"/>
      <c r="UD274" s="2"/>
      <c r="UE274" s="2"/>
      <c r="UF274" s="2"/>
      <c r="UG274" s="2"/>
      <c r="UH274" s="2"/>
      <c r="UI274" s="2"/>
      <c r="UJ274" s="2"/>
      <c r="UK274" s="2"/>
      <c r="UL274" s="2"/>
      <c r="UM274" s="2"/>
      <c r="UN274" s="2"/>
      <c r="UO274" s="2"/>
      <c r="UP274" s="2"/>
      <c r="UQ274" s="2"/>
      <c r="UR274" s="2"/>
      <c r="US274" s="2"/>
      <c r="UT274" s="2"/>
      <c r="UU274" s="2"/>
      <c r="UV274" s="2"/>
      <c r="UW274" s="2"/>
      <c r="UX274" s="2"/>
      <c r="UY274" s="2"/>
      <c r="UZ274" s="2"/>
      <c r="VA274" s="2"/>
      <c r="VB274" s="2"/>
      <c r="VC274" s="2"/>
      <c r="VD274" s="2"/>
      <c r="VE274" s="2"/>
      <c r="VF274" s="2"/>
      <c r="VG274" s="2"/>
      <c r="VH274" s="2"/>
      <c r="VI274" s="2"/>
      <c r="VJ274" s="2"/>
      <c r="VK274" s="2"/>
      <c r="VL274" s="2"/>
      <c r="VM274" s="2"/>
      <c r="VN274" s="2"/>
      <c r="VO274" s="2"/>
      <c r="VP274" s="2"/>
      <c r="VQ274" s="2"/>
      <c r="VR274" s="2"/>
      <c r="VS274" s="2"/>
      <c r="VT274" s="2"/>
      <c r="VU274" s="2"/>
      <c r="VV274" s="2"/>
      <c r="VW274" s="2"/>
      <c r="VX274" s="2"/>
      <c r="VY274" s="2"/>
      <c r="VZ274" s="2"/>
      <c r="WA274" s="2"/>
      <c r="WB274" s="2"/>
      <c r="WC274" s="2"/>
      <c r="WD274" s="2"/>
      <c r="WE274" s="2"/>
      <c r="WF274" s="2"/>
      <c r="WG274" s="2"/>
      <c r="WH274" s="2"/>
      <c r="WI274" s="2"/>
      <c r="WJ274" s="2"/>
      <c r="WK274" s="2"/>
      <c r="WL274" s="2"/>
      <c r="WM274" s="2"/>
      <c r="WN274" s="2"/>
      <c r="WO274" s="2"/>
      <c r="WP274" s="2"/>
      <c r="WQ274" s="2"/>
      <c r="WR274" s="2"/>
      <c r="WS274" s="2"/>
      <c r="WT274" s="2"/>
      <c r="WU274" s="2"/>
      <c r="WV274" s="2"/>
      <c r="WW274" s="2"/>
      <c r="WX274" s="2"/>
      <c r="WY274" s="2"/>
      <c r="WZ274" s="2"/>
      <c r="XA274" s="2"/>
      <c r="XB274" s="2"/>
      <c r="XC274" s="2"/>
      <c r="XD274" s="2"/>
      <c r="XE274" s="2"/>
      <c r="XF274" s="2"/>
      <c r="XG274" s="2"/>
      <c r="XH274" s="2"/>
      <c r="XI274" s="2"/>
      <c r="XJ274" s="2"/>
      <c r="XK274" s="2"/>
      <c r="XL274" s="2"/>
      <c r="XM274" s="2"/>
      <c r="XN274" s="2"/>
      <c r="XO274" s="2"/>
      <c r="XP274" s="2"/>
      <c r="XQ274" s="2"/>
      <c r="XR274" s="2"/>
      <c r="XS274" s="2"/>
      <c r="XT274" s="2"/>
      <c r="XU274" s="2"/>
      <c r="XV274" s="2"/>
      <c r="XW274" s="2"/>
      <c r="XX274" s="2"/>
      <c r="XY274" s="2"/>
      <c r="XZ274" s="2"/>
      <c r="YA274" s="2"/>
      <c r="YB274" s="2"/>
      <c r="YC274" s="2"/>
      <c r="YD274" s="2"/>
      <c r="YE274" s="2"/>
      <c r="YF274" s="2"/>
      <c r="YG274" s="2"/>
      <c r="YH274" s="2"/>
      <c r="YI274" s="2"/>
      <c r="YJ274" s="2"/>
      <c r="YK274" s="2"/>
      <c r="YL274" s="2"/>
      <c r="YM274" s="2"/>
      <c r="YN274" s="2"/>
      <c r="YO274" s="2"/>
      <c r="YP274" s="2"/>
      <c r="YQ274" s="2"/>
      <c r="YR274" s="2"/>
      <c r="YS274" s="2"/>
      <c r="YT274" s="2"/>
      <c r="YU274" s="2"/>
      <c r="YV274" s="2"/>
      <c r="YW274" s="2"/>
      <c r="YX274" s="2"/>
      <c r="YY274" s="2"/>
      <c r="YZ274" s="2"/>
      <c r="ZA274" s="2"/>
      <c r="ZB274" s="2"/>
      <c r="ZC274" s="2"/>
      <c r="ZD274" s="2"/>
      <c r="ZE274" s="2"/>
      <c r="ZF274" s="2"/>
      <c r="ZG274" s="2"/>
      <c r="ZH274" s="2"/>
      <c r="ZI274" s="2"/>
      <c r="ZJ274" s="2"/>
      <c r="ZK274" s="2"/>
      <c r="ZL274" s="2"/>
      <c r="ZM274" s="2"/>
      <c r="ZN274" s="2"/>
      <c r="ZO274" s="2"/>
      <c r="ZP274" s="2"/>
      <c r="ZQ274" s="2"/>
      <c r="ZR274" s="2"/>
      <c r="ZS274" s="2"/>
      <c r="ZT274" s="2"/>
      <c r="ZU274" s="2"/>
      <c r="ZV274" s="2"/>
      <c r="ZW274" s="2"/>
      <c r="ZX274" s="2"/>
      <c r="ZY274" s="2"/>
      <c r="ZZ274" s="2"/>
      <c r="AAA274" s="2"/>
      <c r="AAB274" s="2"/>
      <c r="AAC274" s="2"/>
      <c r="AAD274" s="2"/>
      <c r="AAE274" s="2"/>
      <c r="AAF274" s="2"/>
      <c r="AAG274" s="2"/>
      <c r="AAH274" s="2"/>
      <c r="AAI274" s="2"/>
      <c r="AAJ274" s="2"/>
      <c r="AAK274" s="2"/>
      <c r="AAL274" s="2"/>
      <c r="AAM274" s="2"/>
      <c r="AAN274" s="2"/>
      <c r="AAO274" s="2"/>
      <c r="AAP274" s="2"/>
      <c r="AAQ274" s="2"/>
      <c r="AAR274" s="2"/>
      <c r="AAS274" s="2"/>
      <c r="AAT274" s="2"/>
      <c r="AAU274" s="2"/>
      <c r="AAV274" s="2"/>
      <c r="AAW274" s="2"/>
      <c r="AAX274" s="2"/>
      <c r="AAY274" s="2"/>
      <c r="AAZ274" s="2"/>
      <c r="ABA274" s="2"/>
      <c r="ABB274" s="2"/>
      <c r="ABC274" s="2"/>
      <c r="ABD274" s="2"/>
      <c r="ABE274" s="2"/>
      <c r="ABF274" s="2"/>
      <c r="ABG274" s="2"/>
      <c r="ABH274" s="2"/>
      <c r="ABI274" s="2"/>
      <c r="ABJ274" s="2"/>
      <c r="ABK274" s="2"/>
      <c r="ABL274" s="2"/>
      <c r="ABM274" s="2"/>
      <c r="ABN274" s="2"/>
      <c r="ABO274" s="2"/>
      <c r="ABP274" s="2"/>
      <c r="ABQ274" s="2"/>
      <c r="ABR274" s="2"/>
      <c r="ABS274" s="2"/>
      <c r="ABT274" s="2"/>
      <c r="ABU274" s="2"/>
      <c r="ABV274" s="2"/>
      <c r="ABW274" s="2"/>
      <c r="ABX274" s="2"/>
      <c r="ABY274" s="2"/>
      <c r="ABZ274" s="2"/>
      <c r="ACA274" s="2"/>
      <c r="ACB274" s="2"/>
      <c r="ACC274" s="2"/>
      <c r="ACD274" s="2"/>
      <c r="ACE274" s="2"/>
      <c r="ACF274" s="2"/>
      <c r="ACG274" s="2"/>
      <c r="ACH274" s="2"/>
      <c r="ACI274" s="2"/>
      <c r="ACJ274" s="2"/>
      <c r="ACK274" s="2"/>
      <c r="ACL274" s="2"/>
      <c r="ACM274" s="2"/>
      <c r="ACN274" s="2"/>
      <c r="ACO274" s="2"/>
      <c r="ACP274" s="2"/>
      <c r="ACQ274" s="2"/>
      <c r="ACR274" s="2"/>
      <c r="ACS274" s="2"/>
      <c r="ACT274" s="2"/>
      <c r="ACU274" s="2"/>
      <c r="ACV274" s="2"/>
      <c r="ACW274" s="2"/>
      <c r="ACX274" s="2"/>
      <c r="ACY274" s="2"/>
      <c r="ACZ274" s="2"/>
      <c r="ADA274" s="2"/>
      <c r="ADB274" s="2"/>
      <c r="ADC274" s="2"/>
      <c r="ADD274" s="2"/>
      <c r="ADE274" s="2"/>
      <c r="ADF274" s="2"/>
      <c r="ADG274" s="2"/>
      <c r="ADH274" s="2"/>
      <c r="ADI274" s="2"/>
      <c r="ADJ274" s="2"/>
      <c r="ADK274" s="2"/>
      <c r="ADL274" s="2"/>
      <c r="ADM274" s="2"/>
      <c r="ADN274" s="2"/>
      <c r="ADO274" s="2"/>
      <c r="ADP274" s="2"/>
      <c r="ADQ274" s="2"/>
      <c r="ADR274" s="2"/>
      <c r="ADS274" s="2"/>
      <c r="ADT274" s="2"/>
      <c r="ADU274" s="2"/>
      <c r="ADV274" s="2"/>
      <c r="ADW274" s="2"/>
      <c r="ADX274" s="2"/>
      <c r="ADY274" s="2"/>
      <c r="ADZ274" s="2"/>
      <c r="AEA274" s="2"/>
      <c r="AEB274" s="2"/>
      <c r="AEC274" s="2"/>
      <c r="AED274" s="2"/>
      <c r="AEE274" s="2"/>
      <c r="AEF274" s="2"/>
      <c r="AEG274" s="2"/>
      <c r="AEH274" s="2"/>
      <c r="AEI274" s="2"/>
      <c r="AEJ274" s="2"/>
      <c r="AEK274" s="2"/>
      <c r="AEL274" s="2"/>
      <c r="AEM274" s="2"/>
      <c r="AEN274" s="2"/>
      <c r="AEO274" s="2"/>
      <c r="AEP274" s="2"/>
      <c r="AEQ274" s="2"/>
      <c r="AER274" s="2"/>
      <c r="AES274" s="2"/>
      <c r="AET274" s="2"/>
      <c r="AEU274" s="2"/>
      <c r="AEV274" s="2"/>
      <c r="AEW274" s="2"/>
      <c r="AEX274" s="2"/>
      <c r="AEY274" s="2"/>
      <c r="AEZ274" s="2"/>
      <c r="AFA274" s="2"/>
      <c r="AFB274" s="2"/>
      <c r="AFC274" s="2"/>
      <c r="AFD274" s="2"/>
      <c r="AFE274" s="2"/>
      <c r="AFF274" s="2"/>
      <c r="AFG274" s="2"/>
      <c r="AFH274" s="2"/>
      <c r="AFI274" s="2"/>
      <c r="AFJ274" s="2"/>
      <c r="AFK274" s="2"/>
      <c r="AFL274" s="2"/>
      <c r="AFM274" s="2"/>
      <c r="AFN274" s="2"/>
      <c r="AFO274" s="2"/>
      <c r="AFP274" s="2"/>
      <c r="AFQ274" s="2"/>
      <c r="AFR274" s="2"/>
      <c r="AFS274" s="2"/>
      <c r="AFT274" s="2"/>
      <c r="AFU274" s="2"/>
      <c r="AFV274" s="2"/>
      <c r="AFW274" s="2"/>
      <c r="AFX274" s="2"/>
      <c r="AFY274" s="2"/>
      <c r="AFZ274" s="2"/>
      <c r="AGA274" s="2"/>
      <c r="AGB274" s="2"/>
      <c r="AGC274" s="2"/>
      <c r="AGD274" s="2"/>
      <c r="AGE274" s="2"/>
      <c r="AGF274" s="2"/>
      <c r="AGG274" s="2"/>
      <c r="AGH274" s="2"/>
      <c r="AGI274" s="2"/>
      <c r="AGJ274" s="2"/>
      <c r="AGK274" s="2"/>
      <c r="AGL274" s="2"/>
      <c r="AGM274" s="2"/>
      <c r="AGN274" s="2"/>
      <c r="AGO274" s="2"/>
      <c r="AGP274" s="2"/>
      <c r="AGQ274" s="2"/>
      <c r="AGR274" s="2"/>
      <c r="AGS274" s="2"/>
      <c r="AGT274" s="2"/>
      <c r="AGU274" s="2"/>
      <c r="AGV274" s="2"/>
      <c r="AGW274" s="2"/>
      <c r="AGX274" s="2"/>
      <c r="AGY274" s="2"/>
      <c r="AGZ274" s="2"/>
      <c r="AHA274" s="2"/>
      <c r="AHB274" s="2"/>
      <c r="AHC274" s="2"/>
      <c r="AHD274" s="2"/>
      <c r="AHE274" s="2"/>
      <c r="AHF274" s="2"/>
      <c r="AHG274" s="2"/>
      <c r="AHH274" s="2"/>
      <c r="AHI274" s="2"/>
      <c r="AHJ274" s="2"/>
      <c r="AHK274" s="2"/>
      <c r="AHL274" s="2"/>
      <c r="AHM274" s="2"/>
      <c r="AHN274" s="2"/>
      <c r="AHO274" s="2"/>
      <c r="AHP274" s="2"/>
      <c r="AHQ274" s="2"/>
      <c r="AHR274" s="2"/>
      <c r="AHS274" s="2"/>
      <c r="AHT274" s="2"/>
      <c r="AHU274" s="2"/>
      <c r="AHV274" s="2"/>
      <c r="AHW274" s="2"/>
      <c r="AHX274" s="2"/>
      <c r="AHY274" s="2"/>
      <c r="AHZ274" s="2"/>
      <c r="AIA274" s="2"/>
      <c r="AIB274" s="2"/>
      <c r="AIC274" s="2"/>
      <c r="AID274" s="2"/>
      <c r="AIE274" s="2"/>
      <c r="AIF274" s="2"/>
      <c r="AIG274" s="2"/>
      <c r="AIH274" s="2"/>
      <c r="AII274" s="2"/>
      <c r="AIJ274" s="2"/>
      <c r="AIK274" s="2"/>
      <c r="AIL274" s="2"/>
      <c r="AIM274" s="2"/>
      <c r="AIN274" s="2"/>
      <c r="AIO274" s="2"/>
      <c r="AIP274" s="2"/>
      <c r="AIQ274" s="2"/>
      <c r="AIR274" s="2"/>
      <c r="AIS274" s="2"/>
      <c r="AIT274" s="2"/>
      <c r="AIU274" s="2"/>
      <c r="AIV274" s="2"/>
      <c r="AIW274" s="2"/>
      <c r="AIX274" s="2"/>
      <c r="AIY274" s="2"/>
      <c r="AIZ274" s="2"/>
      <c r="AJA274" s="2"/>
      <c r="AJB274" s="2"/>
      <c r="AJC274" s="2"/>
      <c r="AJD274" s="2"/>
      <c r="AJE274" s="2"/>
      <c r="AJF274" s="2"/>
      <c r="AJG274" s="2"/>
      <c r="AJH274" s="2"/>
      <c r="AJI274" s="2"/>
      <c r="AJJ274" s="2"/>
      <c r="AJK274" s="2"/>
      <c r="AJL274" s="2"/>
      <c r="AJM274" s="2"/>
      <c r="AJN274" s="2"/>
      <c r="AJO274" s="2"/>
      <c r="AJP274" s="2"/>
      <c r="AJQ274" s="2"/>
    </row>
    <row r="275" spans="1:953" s="1" customFormat="1">
      <c r="A275" s="2"/>
      <c r="B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  <c r="FK275" s="2"/>
      <c r="FL275" s="2"/>
      <c r="FM275" s="2"/>
      <c r="FN275" s="2"/>
      <c r="FO275" s="2"/>
      <c r="FP275" s="2"/>
      <c r="FQ275" s="2"/>
      <c r="FR275" s="2"/>
      <c r="FS275" s="2"/>
      <c r="FT275" s="2"/>
      <c r="FU275" s="2"/>
      <c r="FV275" s="2"/>
      <c r="FW275" s="2"/>
      <c r="FX275" s="2"/>
      <c r="FY275" s="2"/>
      <c r="FZ275" s="2"/>
      <c r="GA275" s="2"/>
      <c r="GB275" s="2"/>
      <c r="GC275" s="2"/>
      <c r="GD275" s="2"/>
      <c r="GE275" s="2"/>
      <c r="GF275" s="2"/>
      <c r="GG275" s="2"/>
      <c r="GH275" s="2"/>
      <c r="GI275" s="2"/>
      <c r="GJ275" s="2"/>
      <c r="GK275" s="2"/>
      <c r="GL275" s="2"/>
      <c r="GM275" s="2"/>
      <c r="GN275" s="2"/>
      <c r="GO275" s="2"/>
      <c r="GP275" s="2"/>
      <c r="GQ275" s="2"/>
      <c r="GR275" s="2"/>
      <c r="GS275" s="2"/>
      <c r="GT275" s="2"/>
      <c r="GU275" s="2"/>
      <c r="GV275" s="2"/>
      <c r="GW275" s="2"/>
      <c r="GX275" s="2"/>
      <c r="GY275" s="2"/>
      <c r="GZ275" s="2"/>
      <c r="HA275" s="2"/>
      <c r="HB275" s="2"/>
      <c r="HC275" s="2"/>
      <c r="HD275" s="2"/>
      <c r="HE275" s="2"/>
      <c r="HF275" s="2"/>
      <c r="HG275" s="2"/>
      <c r="HH275" s="2"/>
      <c r="HI275" s="2"/>
      <c r="HJ275" s="2"/>
      <c r="HK275" s="2"/>
      <c r="HL275" s="2"/>
      <c r="HM275" s="2"/>
      <c r="HN275" s="2"/>
      <c r="HO275" s="2"/>
      <c r="HP275" s="2"/>
      <c r="HQ275" s="2"/>
      <c r="HR275" s="2"/>
      <c r="HS275" s="2"/>
      <c r="HT275" s="2"/>
      <c r="HU275" s="2"/>
      <c r="HV275" s="2"/>
      <c r="HW275" s="2"/>
      <c r="HX275" s="2"/>
      <c r="HY275" s="2"/>
      <c r="HZ275" s="2"/>
      <c r="IA275" s="2"/>
      <c r="IB275" s="2"/>
      <c r="IC275" s="2"/>
      <c r="ID275" s="2"/>
      <c r="IE275" s="2"/>
      <c r="IF275" s="2"/>
      <c r="IG275" s="2"/>
      <c r="IH275" s="2"/>
      <c r="II275" s="2"/>
      <c r="IJ275" s="2"/>
      <c r="IK275" s="2"/>
      <c r="IL275" s="2"/>
      <c r="IM275" s="2"/>
      <c r="IN275" s="2"/>
      <c r="IO275" s="2"/>
      <c r="IP275" s="2"/>
      <c r="IQ275" s="2"/>
      <c r="IR275" s="2"/>
      <c r="IS275" s="2"/>
      <c r="IT275" s="2"/>
      <c r="IU275" s="2"/>
      <c r="IV275" s="2"/>
      <c r="IW275" s="2"/>
      <c r="IX275" s="2"/>
      <c r="IY275" s="2"/>
      <c r="IZ275" s="2"/>
      <c r="JA275" s="2"/>
      <c r="JB275" s="2"/>
      <c r="JC275" s="2"/>
      <c r="JD275" s="2"/>
      <c r="JE275" s="2"/>
      <c r="JF275" s="2"/>
      <c r="JG275" s="2"/>
      <c r="JH275" s="2"/>
      <c r="JI275" s="2"/>
      <c r="JJ275" s="2"/>
      <c r="JK275" s="2"/>
      <c r="JL275" s="2"/>
      <c r="JM275" s="2"/>
      <c r="JN275" s="2"/>
      <c r="JO275" s="2"/>
      <c r="JP275" s="2"/>
      <c r="JQ275" s="2"/>
      <c r="JR275" s="2"/>
      <c r="JS275" s="2"/>
      <c r="JT275" s="2"/>
      <c r="JU275" s="2"/>
      <c r="JV275" s="2"/>
      <c r="JW275" s="2"/>
      <c r="JX275" s="2"/>
      <c r="JY275" s="2"/>
      <c r="JZ275" s="2"/>
      <c r="KA275" s="2"/>
      <c r="KB275" s="2"/>
      <c r="KC275" s="2"/>
      <c r="KD275" s="2"/>
      <c r="KE275" s="2"/>
      <c r="KF275" s="2"/>
      <c r="KG275" s="2"/>
      <c r="KH275" s="2"/>
      <c r="KI275" s="2"/>
      <c r="KJ275" s="2"/>
      <c r="KK275" s="2"/>
      <c r="KL275" s="2"/>
      <c r="KM275" s="2"/>
      <c r="KN275" s="2"/>
      <c r="KO275" s="2"/>
      <c r="KP275" s="2"/>
      <c r="KQ275" s="2"/>
      <c r="KR275" s="2"/>
      <c r="KS275" s="2"/>
      <c r="KT275" s="2"/>
      <c r="KU275" s="2"/>
      <c r="KV275" s="2"/>
      <c r="KW275" s="2"/>
      <c r="KX275" s="2"/>
      <c r="KY275" s="2"/>
      <c r="KZ275" s="2"/>
      <c r="LA275" s="2"/>
      <c r="LB275" s="2"/>
      <c r="LC275" s="2"/>
      <c r="LD275" s="2"/>
      <c r="LE275" s="2"/>
      <c r="LF275" s="2"/>
      <c r="LG275" s="2"/>
      <c r="LH275" s="2"/>
      <c r="LI275" s="2"/>
      <c r="LJ275" s="2"/>
      <c r="LK275" s="2"/>
      <c r="LL275" s="2"/>
      <c r="LM275" s="2"/>
      <c r="LN275" s="2"/>
      <c r="LO275" s="2"/>
      <c r="LP275" s="2"/>
      <c r="LQ275" s="2"/>
      <c r="LR275" s="2"/>
      <c r="LS275" s="2"/>
      <c r="LT275" s="2"/>
      <c r="LU275" s="2"/>
      <c r="LV275" s="2"/>
      <c r="LW275" s="2"/>
      <c r="LX275" s="2"/>
      <c r="LY275" s="2"/>
      <c r="LZ275" s="2"/>
      <c r="MA275" s="2"/>
      <c r="MB275" s="2"/>
      <c r="MC275" s="2"/>
      <c r="MD275" s="2"/>
      <c r="ME275" s="2"/>
      <c r="MF275" s="2"/>
      <c r="MG275" s="2"/>
      <c r="MH275" s="2"/>
      <c r="MI275" s="2"/>
      <c r="MJ275" s="2"/>
      <c r="MK275" s="2"/>
      <c r="ML275" s="2"/>
      <c r="MM275" s="2"/>
      <c r="MN275" s="2"/>
      <c r="MO275" s="2"/>
      <c r="MP275" s="2"/>
      <c r="MQ275" s="2"/>
      <c r="MR275" s="2"/>
      <c r="MS275" s="2"/>
      <c r="MT275" s="2"/>
      <c r="MU275" s="2"/>
      <c r="MV275" s="2"/>
      <c r="MW275" s="2"/>
      <c r="MX275" s="2"/>
      <c r="MY275" s="2"/>
      <c r="MZ275" s="2"/>
      <c r="NA275" s="2"/>
      <c r="NB275" s="2"/>
      <c r="NC275" s="2"/>
      <c r="ND275" s="2"/>
      <c r="NE275" s="2"/>
      <c r="NF275" s="2"/>
      <c r="NG275" s="2"/>
      <c r="NH275" s="2"/>
      <c r="NI275" s="2"/>
      <c r="NJ275" s="2"/>
      <c r="NK275" s="2"/>
      <c r="NL275" s="2"/>
      <c r="NM275" s="2"/>
      <c r="NN275" s="2"/>
      <c r="NO275" s="2"/>
      <c r="NP275" s="2"/>
      <c r="NQ275" s="2"/>
      <c r="NR275" s="2"/>
      <c r="NS275" s="2"/>
      <c r="NT275" s="2"/>
      <c r="NU275" s="2"/>
      <c r="NV275" s="2"/>
      <c r="NW275" s="2"/>
      <c r="NX275" s="2"/>
      <c r="NY275" s="2"/>
      <c r="NZ275" s="2"/>
      <c r="OA275" s="2"/>
      <c r="OB275" s="2"/>
      <c r="OC275" s="2"/>
      <c r="OD275" s="2"/>
      <c r="OE275" s="2"/>
      <c r="OF275" s="2"/>
      <c r="OG275" s="2"/>
      <c r="OH275" s="2"/>
      <c r="OI275" s="2"/>
      <c r="OJ275" s="2"/>
      <c r="OK275" s="2"/>
      <c r="OL275" s="2"/>
      <c r="OM275" s="2"/>
      <c r="ON275" s="2"/>
      <c r="OO275" s="2"/>
      <c r="OP275" s="2"/>
      <c r="OQ275" s="2"/>
      <c r="OR275" s="2"/>
      <c r="OS275" s="2"/>
      <c r="OT275" s="2"/>
      <c r="OU275" s="2"/>
      <c r="OV275" s="2"/>
      <c r="OW275" s="2"/>
      <c r="OX275" s="2"/>
      <c r="OY275" s="2"/>
      <c r="OZ275" s="2"/>
      <c r="PA275" s="2"/>
      <c r="PB275" s="2"/>
      <c r="PC275" s="2"/>
      <c r="PD275" s="2"/>
      <c r="PE275" s="2"/>
      <c r="PF275" s="2"/>
      <c r="PG275" s="2"/>
      <c r="PH275" s="2"/>
      <c r="PI275" s="2"/>
      <c r="PJ275" s="2"/>
      <c r="PK275" s="2"/>
      <c r="PL275" s="2"/>
      <c r="PM275" s="2"/>
      <c r="PN275" s="2"/>
      <c r="PO275" s="2"/>
      <c r="PP275" s="2"/>
      <c r="PQ275" s="2"/>
      <c r="PR275" s="2"/>
      <c r="PS275" s="2"/>
      <c r="PT275" s="2"/>
      <c r="PU275" s="2"/>
      <c r="PV275" s="2"/>
      <c r="PW275" s="2"/>
      <c r="PX275" s="2"/>
      <c r="PY275" s="2"/>
      <c r="PZ275" s="2"/>
      <c r="QA275" s="2"/>
      <c r="QB275" s="2"/>
      <c r="QC275" s="2"/>
      <c r="QD275" s="2"/>
      <c r="QE275" s="2"/>
      <c r="QF275" s="2"/>
      <c r="QG275" s="2"/>
      <c r="QH275" s="2"/>
      <c r="QI275" s="2"/>
      <c r="QJ275" s="2"/>
      <c r="QK275" s="2"/>
      <c r="QL275" s="2"/>
      <c r="QM275" s="2"/>
      <c r="QN275" s="2"/>
      <c r="QO275" s="2"/>
      <c r="QP275" s="2"/>
      <c r="QQ275" s="2"/>
      <c r="QR275" s="2"/>
      <c r="QS275" s="2"/>
      <c r="QT275" s="2"/>
      <c r="QU275" s="2"/>
      <c r="QV275" s="2"/>
      <c r="QW275" s="2"/>
      <c r="QX275" s="2"/>
      <c r="QY275" s="2"/>
      <c r="QZ275" s="2"/>
      <c r="RA275" s="2"/>
      <c r="RB275" s="2"/>
      <c r="RC275" s="2"/>
      <c r="RD275" s="2"/>
      <c r="RE275" s="2"/>
      <c r="RF275" s="2"/>
      <c r="RG275" s="2"/>
      <c r="RH275" s="2"/>
      <c r="RI275" s="2"/>
      <c r="RJ275" s="2"/>
      <c r="RK275" s="2"/>
      <c r="RL275" s="2"/>
      <c r="RM275" s="2"/>
      <c r="RN275" s="2"/>
      <c r="RO275" s="2"/>
      <c r="RP275" s="2"/>
      <c r="RQ275" s="2"/>
      <c r="RR275" s="2"/>
      <c r="RS275" s="2"/>
      <c r="RT275" s="2"/>
      <c r="RU275" s="2"/>
      <c r="RV275" s="2"/>
      <c r="RW275" s="2"/>
      <c r="RX275" s="2"/>
      <c r="RY275" s="2"/>
      <c r="RZ275" s="2"/>
      <c r="SA275" s="2"/>
      <c r="SB275" s="2"/>
      <c r="SC275" s="2"/>
      <c r="SD275" s="2"/>
      <c r="SE275" s="2"/>
      <c r="SF275" s="2"/>
      <c r="SG275" s="2"/>
      <c r="SH275" s="2"/>
      <c r="SI275" s="2"/>
      <c r="SJ275" s="2"/>
      <c r="SK275" s="2"/>
      <c r="SL275" s="2"/>
      <c r="SM275" s="2"/>
      <c r="SN275" s="2"/>
      <c r="SO275" s="2"/>
      <c r="SP275" s="2"/>
      <c r="SQ275" s="2"/>
      <c r="SR275" s="2"/>
      <c r="SS275" s="2"/>
      <c r="ST275" s="2"/>
      <c r="SU275" s="2"/>
      <c r="SV275" s="2"/>
      <c r="SW275" s="2"/>
      <c r="SX275" s="2"/>
      <c r="SY275" s="2"/>
      <c r="SZ275" s="2"/>
      <c r="TA275" s="2"/>
      <c r="TB275" s="2"/>
      <c r="TC275" s="2"/>
      <c r="TD275" s="2"/>
      <c r="TE275" s="2"/>
      <c r="TF275" s="2"/>
      <c r="TG275" s="2"/>
      <c r="TH275" s="2"/>
      <c r="TI275" s="2"/>
      <c r="TJ275" s="2"/>
      <c r="TK275" s="2"/>
      <c r="TL275" s="2"/>
      <c r="TM275" s="2"/>
      <c r="TN275" s="2"/>
      <c r="TO275" s="2"/>
      <c r="TP275" s="2"/>
      <c r="TQ275" s="2"/>
      <c r="TR275" s="2"/>
      <c r="TS275" s="2"/>
      <c r="TT275" s="2"/>
      <c r="TU275" s="2"/>
      <c r="TV275" s="2"/>
      <c r="TW275" s="2"/>
      <c r="TX275" s="2"/>
      <c r="TY275" s="2"/>
      <c r="TZ275" s="2"/>
      <c r="UA275" s="2"/>
      <c r="UB275" s="2"/>
      <c r="UC275" s="2"/>
      <c r="UD275" s="2"/>
      <c r="UE275" s="2"/>
      <c r="UF275" s="2"/>
      <c r="UG275" s="2"/>
      <c r="UH275" s="2"/>
      <c r="UI275" s="2"/>
      <c r="UJ275" s="2"/>
      <c r="UK275" s="2"/>
      <c r="UL275" s="2"/>
      <c r="UM275" s="2"/>
      <c r="UN275" s="2"/>
      <c r="UO275" s="2"/>
      <c r="UP275" s="2"/>
      <c r="UQ275" s="2"/>
      <c r="UR275" s="2"/>
      <c r="US275" s="2"/>
      <c r="UT275" s="2"/>
      <c r="UU275" s="2"/>
      <c r="UV275" s="2"/>
      <c r="UW275" s="2"/>
      <c r="UX275" s="2"/>
      <c r="UY275" s="2"/>
      <c r="UZ275" s="2"/>
      <c r="VA275" s="2"/>
      <c r="VB275" s="2"/>
      <c r="VC275" s="2"/>
      <c r="VD275" s="2"/>
      <c r="VE275" s="2"/>
      <c r="VF275" s="2"/>
      <c r="VG275" s="2"/>
      <c r="VH275" s="2"/>
      <c r="VI275" s="2"/>
      <c r="VJ275" s="2"/>
      <c r="VK275" s="2"/>
      <c r="VL275" s="2"/>
      <c r="VM275" s="2"/>
      <c r="VN275" s="2"/>
      <c r="VO275" s="2"/>
      <c r="VP275" s="2"/>
      <c r="VQ275" s="2"/>
      <c r="VR275" s="2"/>
      <c r="VS275" s="2"/>
      <c r="VT275" s="2"/>
      <c r="VU275" s="2"/>
      <c r="VV275" s="2"/>
      <c r="VW275" s="2"/>
      <c r="VX275" s="2"/>
      <c r="VY275" s="2"/>
      <c r="VZ275" s="2"/>
      <c r="WA275" s="2"/>
      <c r="WB275" s="2"/>
      <c r="WC275" s="2"/>
      <c r="WD275" s="2"/>
      <c r="WE275" s="2"/>
      <c r="WF275" s="2"/>
      <c r="WG275" s="2"/>
      <c r="WH275" s="2"/>
      <c r="WI275" s="2"/>
      <c r="WJ275" s="2"/>
      <c r="WK275" s="2"/>
      <c r="WL275" s="2"/>
      <c r="WM275" s="2"/>
      <c r="WN275" s="2"/>
      <c r="WO275" s="2"/>
      <c r="WP275" s="2"/>
      <c r="WQ275" s="2"/>
      <c r="WR275" s="2"/>
      <c r="WS275" s="2"/>
      <c r="WT275" s="2"/>
      <c r="WU275" s="2"/>
      <c r="WV275" s="2"/>
      <c r="WW275" s="2"/>
      <c r="WX275" s="2"/>
      <c r="WY275" s="2"/>
      <c r="WZ275" s="2"/>
      <c r="XA275" s="2"/>
      <c r="XB275" s="2"/>
      <c r="XC275" s="2"/>
      <c r="XD275" s="2"/>
      <c r="XE275" s="2"/>
      <c r="XF275" s="2"/>
      <c r="XG275" s="2"/>
      <c r="XH275" s="2"/>
      <c r="XI275" s="2"/>
      <c r="XJ275" s="2"/>
      <c r="XK275" s="2"/>
      <c r="XL275" s="2"/>
      <c r="XM275" s="2"/>
      <c r="XN275" s="2"/>
      <c r="XO275" s="2"/>
      <c r="XP275" s="2"/>
      <c r="XQ275" s="2"/>
      <c r="XR275" s="2"/>
      <c r="XS275" s="2"/>
      <c r="XT275" s="2"/>
      <c r="XU275" s="2"/>
      <c r="XV275" s="2"/>
      <c r="XW275" s="2"/>
      <c r="XX275" s="2"/>
      <c r="XY275" s="2"/>
      <c r="XZ275" s="2"/>
      <c r="YA275" s="2"/>
      <c r="YB275" s="2"/>
      <c r="YC275" s="2"/>
      <c r="YD275" s="2"/>
      <c r="YE275" s="2"/>
      <c r="YF275" s="2"/>
      <c r="YG275" s="2"/>
      <c r="YH275" s="2"/>
      <c r="YI275" s="2"/>
      <c r="YJ275" s="2"/>
      <c r="YK275" s="2"/>
      <c r="YL275" s="2"/>
      <c r="YM275" s="2"/>
      <c r="YN275" s="2"/>
      <c r="YO275" s="2"/>
      <c r="YP275" s="2"/>
      <c r="YQ275" s="2"/>
      <c r="YR275" s="2"/>
      <c r="YS275" s="2"/>
      <c r="YT275" s="2"/>
      <c r="YU275" s="2"/>
      <c r="YV275" s="2"/>
      <c r="YW275" s="2"/>
      <c r="YX275" s="2"/>
      <c r="YY275" s="2"/>
      <c r="YZ275" s="2"/>
      <c r="ZA275" s="2"/>
      <c r="ZB275" s="2"/>
      <c r="ZC275" s="2"/>
      <c r="ZD275" s="2"/>
      <c r="ZE275" s="2"/>
      <c r="ZF275" s="2"/>
      <c r="ZG275" s="2"/>
      <c r="ZH275" s="2"/>
      <c r="ZI275" s="2"/>
      <c r="ZJ275" s="2"/>
      <c r="ZK275" s="2"/>
      <c r="ZL275" s="2"/>
      <c r="ZM275" s="2"/>
      <c r="ZN275" s="2"/>
      <c r="ZO275" s="2"/>
      <c r="ZP275" s="2"/>
      <c r="ZQ275" s="2"/>
      <c r="ZR275" s="2"/>
      <c r="ZS275" s="2"/>
      <c r="ZT275" s="2"/>
      <c r="ZU275" s="2"/>
      <c r="ZV275" s="2"/>
      <c r="ZW275" s="2"/>
      <c r="ZX275" s="2"/>
      <c r="ZY275" s="2"/>
      <c r="ZZ275" s="2"/>
      <c r="AAA275" s="2"/>
      <c r="AAB275" s="2"/>
      <c r="AAC275" s="2"/>
      <c r="AAD275" s="2"/>
      <c r="AAE275" s="2"/>
      <c r="AAF275" s="2"/>
      <c r="AAG275" s="2"/>
      <c r="AAH275" s="2"/>
      <c r="AAI275" s="2"/>
      <c r="AAJ275" s="2"/>
      <c r="AAK275" s="2"/>
      <c r="AAL275" s="2"/>
      <c r="AAM275" s="2"/>
      <c r="AAN275" s="2"/>
      <c r="AAO275" s="2"/>
      <c r="AAP275" s="2"/>
      <c r="AAQ275" s="2"/>
      <c r="AAR275" s="2"/>
      <c r="AAS275" s="2"/>
      <c r="AAT275" s="2"/>
      <c r="AAU275" s="2"/>
      <c r="AAV275" s="2"/>
      <c r="AAW275" s="2"/>
      <c r="AAX275" s="2"/>
      <c r="AAY275" s="2"/>
      <c r="AAZ275" s="2"/>
      <c r="ABA275" s="2"/>
      <c r="ABB275" s="2"/>
      <c r="ABC275" s="2"/>
      <c r="ABD275" s="2"/>
      <c r="ABE275" s="2"/>
      <c r="ABF275" s="2"/>
      <c r="ABG275" s="2"/>
      <c r="ABH275" s="2"/>
      <c r="ABI275" s="2"/>
      <c r="ABJ275" s="2"/>
      <c r="ABK275" s="2"/>
      <c r="ABL275" s="2"/>
      <c r="ABM275" s="2"/>
      <c r="ABN275" s="2"/>
      <c r="ABO275" s="2"/>
      <c r="ABP275" s="2"/>
      <c r="ABQ275" s="2"/>
      <c r="ABR275" s="2"/>
      <c r="ABS275" s="2"/>
      <c r="ABT275" s="2"/>
      <c r="ABU275" s="2"/>
      <c r="ABV275" s="2"/>
      <c r="ABW275" s="2"/>
      <c r="ABX275" s="2"/>
      <c r="ABY275" s="2"/>
      <c r="ABZ275" s="2"/>
      <c r="ACA275" s="2"/>
      <c r="ACB275" s="2"/>
      <c r="ACC275" s="2"/>
      <c r="ACD275" s="2"/>
      <c r="ACE275" s="2"/>
      <c r="ACF275" s="2"/>
      <c r="ACG275" s="2"/>
      <c r="ACH275" s="2"/>
      <c r="ACI275" s="2"/>
      <c r="ACJ275" s="2"/>
      <c r="ACK275" s="2"/>
      <c r="ACL275" s="2"/>
      <c r="ACM275" s="2"/>
      <c r="ACN275" s="2"/>
      <c r="ACO275" s="2"/>
      <c r="ACP275" s="2"/>
      <c r="ACQ275" s="2"/>
      <c r="ACR275" s="2"/>
      <c r="ACS275" s="2"/>
      <c r="ACT275" s="2"/>
      <c r="ACU275" s="2"/>
      <c r="ACV275" s="2"/>
      <c r="ACW275" s="2"/>
      <c r="ACX275" s="2"/>
      <c r="ACY275" s="2"/>
      <c r="ACZ275" s="2"/>
      <c r="ADA275" s="2"/>
      <c r="ADB275" s="2"/>
      <c r="ADC275" s="2"/>
      <c r="ADD275" s="2"/>
      <c r="ADE275" s="2"/>
      <c r="ADF275" s="2"/>
      <c r="ADG275" s="2"/>
      <c r="ADH275" s="2"/>
      <c r="ADI275" s="2"/>
      <c r="ADJ275" s="2"/>
      <c r="ADK275" s="2"/>
      <c r="ADL275" s="2"/>
      <c r="ADM275" s="2"/>
      <c r="ADN275" s="2"/>
      <c r="ADO275" s="2"/>
      <c r="ADP275" s="2"/>
      <c r="ADQ275" s="2"/>
      <c r="ADR275" s="2"/>
      <c r="ADS275" s="2"/>
      <c r="ADT275" s="2"/>
      <c r="ADU275" s="2"/>
      <c r="ADV275" s="2"/>
      <c r="ADW275" s="2"/>
      <c r="ADX275" s="2"/>
      <c r="ADY275" s="2"/>
      <c r="ADZ275" s="2"/>
      <c r="AEA275" s="2"/>
      <c r="AEB275" s="2"/>
      <c r="AEC275" s="2"/>
      <c r="AED275" s="2"/>
      <c r="AEE275" s="2"/>
      <c r="AEF275" s="2"/>
      <c r="AEG275" s="2"/>
      <c r="AEH275" s="2"/>
      <c r="AEI275" s="2"/>
      <c r="AEJ275" s="2"/>
      <c r="AEK275" s="2"/>
      <c r="AEL275" s="2"/>
      <c r="AEM275" s="2"/>
      <c r="AEN275" s="2"/>
      <c r="AEO275" s="2"/>
      <c r="AEP275" s="2"/>
      <c r="AEQ275" s="2"/>
      <c r="AER275" s="2"/>
      <c r="AES275" s="2"/>
      <c r="AET275" s="2"/>
      <c r="AEU275" s="2"/>
      <c r="AEV275" s="2"/>
      <c r="AEW275" s="2"/>
      <c r="AEX275" s="2"/>
      <c r="AEY275" s="2"/>
      <c r="AEZ275" s="2"/>
      <c r="AFA275" s="2"/>
      <c r="AFB275" s="2"/>
      <c r="AFC275" s="2"/>
      <c r="AFD275" s="2"/>
      <c r="AFE275" s="2"/>
      <c r="AFF275" s="2"/>
      <c r="AFG275" s="2"/>
      <c r="AFH275" s="2"/>
      <c r="AFI275" s="2"/>
      <c r="AFJ275" s="2"/>
      <c r="AFK275" s="2"/>
      <c r="AFL275" s="2"/>
      <c r="AFM275" s="2"/>
      <c r="AFN275" s="2"/>
      <c r="AFO275" s="2"/>
      <c r="AFP275" s="2"/>
      <c r="AFQ275" s="2"/>
      <c r="AFR275" s="2"/>
      <c r="AFS275" s="2"/>
      <c r="AFT275" s="2"/>
      <c r="AFU275" s="2"/>
      <c r="AFV275" s="2"/>
      <c r="AFW275" s="2"/>
      <c r="AFX275" s="2"/>
      <c r="AFY275" s="2"/>
      <c r="AFZ275" s="2"/>
      <c r="AGA275" s="2"/>
      <c r="AGB275" s="2"/>
      <c r="AGC275" s="2"/>
      <c r="AGD275" s="2"/>
      <c r="AGE275" s="2"/>
      <c r="AGF275" s="2"/>
      <c r="AGG275" s="2"/>
      <c r="AGH275" s="2"/>
      <c r="AGI275" s="2"/>
      <c r="AGJ275" s="2"/>
      <c r="AGK275" s="2"/>
      <c r="AGL275" s="2"/>
      <c r="AGM275" s="2"/>
      <c r="AGN275" s="2"/>
      <c r="AGO275" s="2"/>
      <c r="AGP275" s="2"/>
      <c r="AGQ275" s="2"/>
      <c r="AGR275" s="2"/>
      <c r="AGS275" s="2"/>
      <c r="AGT275" s="2"/>
      <c r="AGU275" s="2"/>
      <c r="AGV275" s="2"/>
      <c r="AGW275" s="2"/>
      <c r="AGX275" s="2"/>
      <c r="AGY275" s="2"/>
      <c r="AGZ275" s="2"/>
      <c r="AHA275" s="2"/>
      <c r="AHB275" s="2"/>
      <c r="AHC275" s="2"/>
      <c r="AHD275" s="2"/>
      <c r="AHE275" s="2"/>
      <c r="AHF275" s="2"/>
      <c r="AHG275" s="2"/>
      <c r="AHH275" s="2"/>
      <c r="AHI275" s="2"/>
      <c r="AHJ275" s="2"/>
      <c r="AHK275" s="2"/>
      <c r="AHL275" s="2"/>
      <c r="AHM275" s="2"/>
      <c r="AHN275" s="2"/>
      <c r="AHO275" s="2"/>
      <c r="AHP275" s="2"/>
      <c r="AHQ275" s="2"/>
      <c r="AHR275" s="2"/>
      <c r="AHS275" s="2"/>
      <c r="AHT275" s="2"/>
      <c r="AHU275" s="2"/>
      <c r="AHV275" s="2"/>
      <c r="AHW275" s="2"/>
      <c r="AHX275" s="2"/>
      <c r="AHY275" s="2"/>
      <c r="AHZ275" s="2"/>
      <c r="AIA275" s="2"/>
      <c r="AIB275" s="2"/>
      <c r="AIC275" s="2"/>
      <c r="AID275" s="2"/>
      <c r="AIE275" s="2"/>
      <c r="AIF275" s="2"/>
      <c r="AIG275" s="2"/>
      <c r="AIH275" s="2"/>
      <c r="AII275" s="2"/>
      <c r="AIJ275" s="2"/>
      <c r="AIK275" s="2"/>
      <c r="AIL275" s="2"/>
      <c r="AIM275" s="2"/>
      <c r="AIN275" s="2"/>
      <c r="AIO275" s="2"/>
      <c r="AIP275" s="2"/>
      <c r="AIQ275" s="2"/>
      <c r="AIR275" s="2"/>
      <c r="AIS275" s="2"/>
      <c r="AIT275" s="2"/>
      <c r="AIU275" s="2"/>
      <c r="AIV275" s="2"/>
      <c r="AIW275" s="2"/>
      <c r="AIX275" s="2"/>
      <c r="AIY275" s="2"/>
      <c r="AIZ275" s="2"/>
      <c r="AJA275" s="2"/>
      <c r="AJB275" s="2"/>
      <c r="AJC275" s="2"/>
      <c r="AJD275" s="2"/>
      <c r="AJE275" s="2"/>
      <c r="AJF275" s="2"/>
      <c r="AJG275" s="2"/>
      <c r="AJH275" s="2"/>
      <c r="AJI275" s="2"/>
      <c r="AJJ275" s="2"/>
      <c r="AJK275" s="2"/>
      <c r="AJL275" s="2"/>
      <c r="AJM275" s="2"/>
      <c r="AJN275" s="2"/>
      <c r="AJO275" s="2"/>
      <c r="AJP275" s="2"/>
      <c r="AJQ275" s="2"/>
    </row>
  </sheetData>
  <mergeCells count="11">
    <mergeCell ref="C155:D155"/>
    <mergeCell ref="A12:I12"/>
    <mergeCell ref="A17:A18"/>
    <mergeCell ref="B17:B18"/>
    <mergeCell ref="C17:C18"/>
    <mergeCell ref="D17:D18"/>
    <mergeCell ref="E17:E18"/>
    <mergeCell ref="F17:F18"/>
    <mergeCell ref="G17:G18"/>
    <mergeCell ref="H17:H18"/>
    <mergeCell ref="I17:J17"/>
  </mergeCells>
  <pageMargins left="0.59055118110236227" right="0.59055118110236227" top="0.98425196850393704" bottom="0.39370078740157483" header="0.51181102362204722" footer="0.51181102362204722"/>
  <pageSetup paperSize="9" scale="54" fitToHeight="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4851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Доходи</vt:lpstr>
      <vt:lpstr>Фінансування</vt:lpstr>
      <vt:lpstr>Видатки</vt:lpstr>
      <vt:lpstr>Расходы </vt:lpstr>
      <vt:lpstr>Субвенції</vt:lpstr>
      <vt:lpstr>бюджет развития</vt:lpstr>
      <vt:lpstr>прогр</vt:lpstr>
      <vt:lpstr>Програми</vt:lpstr>
      <vt:lpstr>'бюджет развития'!Заголовки_для_печати</vt:lpstr>
      <vt:lpstr>Доходи!Заголовки_для_печати</vt:lpstr>
      <vt:lpstr>Програми!Заголовки_для_печати</vt:lpstr>
      <vt:lpstr>'Расходы '!Заголовки_для_печати</vt:lpstr>
      <vt:lpstr>Фінансування!Заголовки_для_печати</vt:lpstr>
      <vt:lpstr>Програми!Область_печати</vt:lpstr>
      <vt:lpstr>'Расходы '!Область_печати</vt:lpstr>
      <vt:lpstr>Субвенції!Область_печати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FinUpr_u02</cp:lastModifiedBy>
  <cp:revision>87</cp:revision>
  <cp:lastPrinted>2026-09-09T05:50:44Z</cp:lastPrinted>
  <dcterms:created xsi:type="dcterms:W3CDTF">2004-04-01T09:11:08Z</dcterms:created>
  <dcterms:modified xsi:type="dcterms:W3CDTF">2026-09-15T08:07:23Z</dcterms:modified>
  <dc:language>uk-UA</dc:language>
</cp:coreProperties>
</file>